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2"/>
  </bookViews>
  <sheets>
    <sheet name="qtr inc stmt" sheetId="1" r:id="rId1"/>
    <sheet name="qtr consol BS" sheetId="2" r:id="rId2"/>
    <sheet name="qtr financial" sheetId="3" r:id="rId3"/>
    <sheet name="Diluted EPS" sheetId="4" r:id="rId4"/>
  </sheets>
  <definedNames>
    <definedName name="_xlnm.Print_Area" localSheetId="2">'qtr financial'!$A$1:$H$197</definedName>
    <definedName name="_xlnm.Print_Area" localSheetId="0">'qtr inc stmt'!$A$1:$H$57</definedName>
    <definedName name="_xlnm.Print_Titles" localSheetId="2">'qtr financial'!$1:$10</definedName>
  </definedNames>
  <calcPr fullCalcOnLoad="1"/>
</workbook>
</file>

<file path=xl/sharedStrings.xml><?xml version="1.0" encoding="utf-8"?>
<sst xmlns="http://schemas.openxmlformats.org/spreadsheetml/2006/main" count="366" uniqueCount="216">
  <si>
    <t>(Incorporated in Malaysia)</t>
  </si>
  <si>
    <t>QUARTERLY REPORT</t>
  </si>
  <si>
    <t>The figures have not been audited</t>
  </si>
  <si>
    <t>CONSOLIDATED INCOME STATEMENT</t>
  </si>
  <si>
    <t>INDIVIDUAL PERIOD</t>
  </si>
  <si>
    <t>CUMULATIVE PERIOD</t>
  </si>
  <si>
    <t>Current year quarter</t>
  </si>
  <si>
    <t>Preceding year corresponding quarter</t>
  </si>
  <si>
    <t>-</t>
  </si>
  <si>
    <t>RM'000</t>
  </si>
  <si>
    <t>(a)</t>
  </si>
  <si>
    <t>Turnover</t>
  </si>
  <si>
    <t>(b)</t>
  </si>
  <si>
    <t>Investment income</t>
  </si>
  <si>
    <t>(c)</t>
  </si>
  <si>
    <t>Other income including</t>
  </si>
  <si>
    <t>interest income</t>
  </si>
  <si>
    <t>Operating profit/(loss) before</t>
  </si>
  <si>
    <t>interest on borrowings, depreciation and amortisation, exceptional items, income tax, minority interests and extraordinary items</t>
  </si>
  <si>
    <t>(d)</t>
  </si>
  <si>
    <t>Exceptional items</t>
  </si>
  <si>
    <t>(e)</t>
  </si>
  <si>
    <t>Operating profit/(loss) after</t>
  </si>
  <si>
    <t>interest on borrowings, depreciation and amortisation and exceptional items but before income tax, minority interests and extraordinary items</t>
  </si>
  <si>
    <t>(f)</t>
  </si>
  <si>
    <t>Share in the results of</t>
  </si>
  <si>
    <t>associated companies</t>
  </si>
  <si>
    <t>(g)</t>
  </si>
  <si>
    <t>Profit/(Loss) before taxation,</t>
  </si>
  <si>
    <t>minority interests and extraordinary items</t>
  </si>
  <si>
    <t>(h)</t>
  </si>
  <si>
    <t>Taxation</t>
  </si>
  <si>
    <t>(i)</t>
  </si>
  <si>
    <t>Profit/(Loss) after taxation</t>
  </si>
  <si>
    <t>before deducting minority interests</t>
  </si>
  <si>
    <t>(ii)</t>
  </si>
  <si>
    <t>(j)</t>
  </si>
  <si>
    <t>attributable to members of the company</t>
  </si>
  <si>
    <t>(k)</t>
  </si>
  <si>
    <t>Extraordinary items</t>
  </si>
  <si>
    <t>(iii)</t>
  </si>
  <si>
    <t>(l)</t>
  </si>
  <si>
    <t>and extraordinary items attributable to members of the company</t>
  </si>
  <si>
    <t>Earnings per share based</t>
  </si>
  <si>
    <t>on 2(j) above after deducting any provision for preference dividends,</t>
  </si>
  <si>
    <t>if any :</t>
  </si>
  <si>
    <t>Net tangible assets per share (RM)</t>
  </si>
  <si>
    <t>Dividend per share (sen)</t>
  </si>
  <si>
    <t>Dividend description</t>
  </si>
  <si>
    <t>NOT APPLICABLE</t>
  </si>
  <si>
    <t>CONSOLIDATED BALANCE SHEET</t>
  </si>
  <si>
    <t>Current Assets</t>
  </si>
  <si>
    <t>Stocks</t>
  </si>
  <si>
    <t>Current Liabilities</t>
  </si>
  <si>
    <t>Finance lease and hire purchases liabilities</t>
  </si>
  <si>
    <t>Shareholders' Funds</t>
  </si>
  <si>
    <t>Minority Interests</t>
  </si>
  <si>
    <t>Deferred Taxation</t>
  </si>
  <si>
    <t>RM</t>
  </si>
  <si>
    <t>Accounting policies</t>
  </si>
  <si>
    <t>Exceptional item</t>
  </si>
  <si>
    <t>Extraordinary item</t>
  </si>
  <si>
    <t>Pre-acquisition profit/(losses)</t>
  </si>
  <si>
    <t>Profits on sales of investments/properties</t>
  </si>
  <si>
    <t>Quoted securities</t>
  </si>
  <si>
    <t>N/A</t>
  </si>
  <si>
    <t>Cost</t>
  </si>
  <si>
    <t>Market value</t>
  </si>
  <si>
    <t>Changes in composition of the Company</t>
  </si>
  <si>
    <t>Seasonality/cyclicality of operations</t>
  </si>
  <si>
    <t>Changes in debt and equity</t>
  </si>
  <si>
    <t>Borrowings and debt securities</t>
  </si>
  <si>
    <t>As at the end of the reporting period :</t>
  </si>
  <si>
    <t>Bank overdrafts - unsecured</t>
  </si>
  <si>
    <t>Other banking facilities - secured</t>
  </si>
  <si>
    <t>Other banking facilities - unsecured</t>
  </si>
  <si>
    <t>Term loan - secured</t>
  </si>
  <si>
    <t>Term loan - unsecured</t>
  </si>
  <si>
    <t>Interest in arrears</t>
  </si>
  <si>
    <t>Amount due within the next 12 months included under current liabilities</t>
  </si>
  <si>
    <t>Amount due after the next 12 months</t>
  </si>
  <si>
    <t>Nil</t>
  </si>
  <si>
    <t>Contingent liabilities</t>
  </si>
  <si>
    <t>Off balance sheet financial instruments</t>
  </si>
  <si>
    <t>Material litigation</t>
  </si>
  <si>
    <t>Profit/(loss) before taxation</t>
  </si>
  <si>
    <t>Total assets employed</t>
  </si>
  <si>
    <t>Comments on material changes in profit before taxation in current quarter with preceding quarter</t>
  </si>
  <si>
    <t>Review of performance</t>
  </si>
  <si>
    <t>Current year prospects</t>
  </si>
  <si>
    <t>Forecast</t>
  </si>
  <si>
    <t>Dividend</t>
  </si>
  <si>
    <t>By Order of the Board</t>
  </si>
  <si>
    <t>Company Secretary</t>
  </si>
  <si>
    <t>Kuala Lumpur,</t>
  </si>
  <si>
    <t>As at end of current quarter</t>
  </si>
  <si>
    <t>As at preceding financial year end</t>
  </si>
  <si>
    <t>Interest on borrowings</t>
  </si>
  <si>
    <t>Depreciation and amortisation</t>
  </si>
  <si>
    <t>The same accounting policies and methods of computation are being followed in this quarterly report as compared with the most recent annual financial statements.</t>
  </si>
  <si>
    <t>As at</t>
  </si>
  <si>
    <t>Borrowings denominated in foreign currency</t>
  </si>
  <si>
    <t>Current year to date</t>
  </si>
  <si>
    <t>Preceding year corresponding period</t>
  </si>
  <si>
    <t>Fixed Assets</t>
  </si>
  <si>
    <t>Land Held For Development</t>
  </si>
  <si>
    <t>Trade debtors</t>
  </si>
  <si>
    <t>Other debtors, deposits and prepayments</t>
  </si>
  <si>
    <t>Deposits with licensed banks</t>
  </si>
  <si>
    <t>Cash and bank balances</t>
  </si>
  <si>
    <t>Trade creditors</t>
  </si>
  <si>
    <t>Share capital</t>
  </si>
  <si>
    <t>Current quarter</t>
  </si>
  <si>
    <t>There was no extraordinary item for the financial period under review.</t>
  </si>
  <si>
    <t>There were no financial instruments with off balance sheet risks at the date of this report or entered after the end of this reporting period.</t>
  </si>
  <si>
    <t>Total outstanding lease payments and hire purchase installments net of unexpired term charges</t>
  </si>
  <si>
    <t>Preceding quarter</t>
  </si>
  <si>
    <t>Unaudited as at end of current quarter</t>
  </si>
  <si>
    <t>Audited as at preceding financial year end</t>
  </si>
  <si>
    <t>Corporate exercise</t>
  </si>
  <si>
    <t>FORMIS (MALAYSIA) BERHAD</t>
  </si>
  <si>
    <t>(formerly known as Orlando Holdings Berhad)</t>
  </si>
  <si>
    <t>Current year taxation</t>
  </si>
  <si>
    <t>(Over)/under provision in prior year</t>
  </si>
  <si>
    <t>Book value</t>
  </si>
  <si>
    <t>Investments in quoted securities as at end of this reporting period :</t>
  </si>
  <si>
    <t>Gain/(loss) on disposal of quoted securities</t>
  </si>
  <si>
    <t>Corporate guarantees given to banks in respect of</t>
  </si>
  <si>
    <t>Share of associated companies' results</t>
  </si>
  <si>
    <t>Garment manufacturing and retailing</t>
  </si>
  <si>
    <t>Information technology services</t>
  </si>
  <si>
    <t>Actual</t>
  </si>
  <si>
    <t>Variance</t>
  </si>
  <si>
    <t>long term loans granted to subsidiary companies</t>
  </si>
  <si>
    <t>Segmental reporting</t>
  </si>
  <si>
    <t>By business segment</t>
  </si>
  <si>
    <t>Malaysia</t>
  </si>
  <si>
    <t>Indonesia</t>
  </si>
  <si>
    <t>By geographical location</t>
  </si>
  <si>
    <t>Other Investments</t>
  </si>
  <si>
    <t>Associated Company</t>
  </si>
  <si>
    <t>Investment Property</t>
  </si>
  <si>
    <t>Goodwill less Reserve on Consolidation</t>
  </si>
  <si>
    <t>Other creditors, deposits and accruals</t>
  </si>
  <si>
    <t>Unappropriated profit</t>
  </si>
  <si>
    <t>3% Irredeemable Convertible Unsecured</t>
  </si>
  <si>
    <t>Loan Stocks 2000/2005</t>
  </si>
  <si>
    <t>Finance Lease and Hire Purchase Liabilities</t>
  </si>
  <si>
    <t>Term and bridging loans - Secured</t>
  </si>
  <si>
    <t>Net Tangible Asset Per Share</t>
  </si>
  <si>
    <t>OHB</t>
  </si>
  <si>
    <t>FHB</t>
  </si>
  <si>
    <t>incl divd inc.</t>
  </si>
  <si>
    <t>Minority interests</t>
  </si>
  <si>
    <t>Variations</t>
  </si>
  <si>
    <t>Disposal of quoted securities</t>
  </si>
  <si>
    <t>The businesses of the Group were not materially affected by any seasonality or cyclicality during the financial year under review.</t>
  </si>
  <si>
    <t>15 mths</t>
  </si>
  <si>
    <t>1/99-3/99</t>
  </si>
  <si>
    <t>12 mths</t>
  </si>
  <si>
    <t>Net Current Asset</t>
  </si>
  <si>
    <t>Reserves</t>
  </si>
  <si>
    <t>Short term bank borrowings</t>
  </si>
  <si>
    <t>Long Term Bank Borrowings</t>
  </si>
  <si>
    <t>Transfer (from)/to deferred taxation</t>
  </si>
  <si>
    <t xml:space="preserve">     Merger deficit</t>
  </si>
  <si>
    <t xml:space="preserve">     Revaluation reserve</t>
  </si>
  <si>
    <t xml:space="preserve">     Other reserves</t>
  </si>
  <si>
    <t>Basic (based on 114,899,999 ordinary shares - sen)</t>
  </si>
  <si>
    <t>Purchase of quoted securities</t>
  </si>
  <si>
    <t>Long term bank borrowings</t>
  </si>
  <si>
    <t>The contingent liabilities of the Company at the date of this report is as follow :</t>
  </si>
  <si>
    <t>(The figures have not been audited)</t>
  </si>
  <si>
    <t>Profit before taxation after minority interest guaranteed by the vendors of  Formis Holdings Berhad</t>
  </si>
  <si>
    <t>Other than the uncompleted proposed private placement and the proposed Employee Share Option Scheme which are part and parcel of the rescue cum debt restructuring scheme undertaken by the Company, there are no further corporate exercises at the date of this report.</t>
  </si>
  <si>
    <t>Bank overdrafts - secured</t>
  </si>
  <si>
    <t>Quarterly report on consolidated results for the 1st financial quarter ended 30th June 2000</t>
  </si>
  <si>
    <t>Formis (Malaysia) Berhad</t>
  </si>
  <si>
    <t>Fully Diluted EPS for the period ended 30 June 2000</t>
  </si>
  <si>
    <t>Net profit/(loss)</t>
  </si>
  <si>
    <t>ICULS</t>
  </si>
  <si>
    <t>Int %</t>
  </si>
  <si>
    <t>Period ratio</t>
  </si>
  <si>
    <t>Net of tax</t>
  </si>
  <si>
    <t>Conversion price</t>
  </si>
  <si>
    <t>Adjustment for:</t>
  </si>
  <si>
    <t>Interest savings on conversion of ICULS net of tax</t>
  </si>
  <si>
    <t>Adjusted earnings</t>
  </si>
  <si>
    <t>Weighted average # of shares</t>
  </si>
  <si>
    <t>Issued and paid up</t>
  </si>
  <si>
    <t>Issuable on coversion of ICULS</t>
  </si>
  <si>
    <t>Enlarged issued and paid up capital</t>
  </si>
  <si>
    <t>Interest savings on ICULS net of tax for the period 1/4/00 - 30/6/00</t>
  </si>
  <si>
    <t>Fully diluted (based on 156,267,434 ordinary shares - sen)</t>
  </si>
  <si>
    <t>Fully diluted EPS-sen</t>
  </si>
  <si>
    <t>NOTES TO THE ACCOUNTS - 30 June 2000</t>
  </si>
  <si>
    <t>There was no exceptional item for the financial period under review.</t>
  </si>
  <si>
    <t>There was no sale of investments/properties for the financial period under review.</t>
  </si>
  <si>
    <t>The Group recorded a pre-acqusition loss of RM20,858 arising from the acquisition of First Solution Sdn Bhd as indicated in Note 8 below.</t>
  </si>
  <si>
    <t>There was no changes in the debts and equity structure of the Group for the period under review.</t>
  </si>
  <si>
    <t>Preceding financial year ended 31 March 2000:</t>
  </si>
  <si>
    <t>Current year to date ended 30 June 2000:</t>
  </si>
  <si>
    <t>The profit before taxation for the financial year ended 31 March 2000 includes the exceptional gain of RM17 million.</t>
  </si>
  <si>
    <t>Note:</t>
  </si>
  <si>
    <t>Chong Sook Furn</t>
  </si>
  <si>
    <t>No dividend payment has been recommended for the financial quarter under review.</t>
  </si>
  <si>
    <t>22 August 2000</t>
  </si>
  <si>
    <t>On 1 June 2000, the Company acquired an additional 11% equity interest in an associate company, First Solution Sdn Bhd ("FSSB"), which resulted in an eventual control of FSSB of 51% equity interest. The effect of the piecemeal acquisition resulted in a minority interest expense of RM1.4 million on the Group's consolidated profit and loss account.</t>
  </si>
  <si>
    <t>The Group had taken legal action against several companies for the recovery of debts in the normal course of business. In addition, the Company had taken legal action against a property development company for the refund of all monies (including interest) amounting to RM1.35 million in respect of non-delivery of a vacant possession. As at 30 June 2000, the Company has not recognised an amount of RM1.68 million being progress billing on the property in view of the litigation. These litigation cases are still in-progress.</t>
  </si>
  <si>
    <t>The Group recorded a loss after taxation and after minority interest of RM1.6 million during the 1st financial quarter. This is mainly due to a minority interest expense of RM1.4 million resulting from the piecemeal acquisition of a subsidiary company, First Solution Sdn Bhd, as stated in Note 8 above.</t>
  </si>
  <si>
    <t>Other than the above, there was no other material factors affecting the operating performance of the Group during the 1st financial quarter.</t>
  </si>
  <si>
    <t>The Group's profit before taxation in the current financial quarter is contributed mainly by the information technology service sector of RM0.8 million. The garment manufacturing and retailing sector recorded a loss before taxation of RM0.3 million due to the low sales during the first financial quarter.</t>
  </si>
  <si>
    <t xml:space="preserve">The Group's performance for the 1st financial quarter recorded a sales of RM18.7 million, lower than expected for the information technology sector. This is due to delay in acceptance and execution of certain contracts. The garment manufacturing and retailing sector has also recorded a low sales of RM2.9 million and loss before taxation of RM0.3 million. The performance of the garment manufacturing and retailing sector is expected to improve during the 3rd and 4th financial quarter in view of the festive seasons where sales are at its peak. </t>
  </si>
  <si>
    <t>The Group expects the prospect and outlook for the financial year ending 31 March 2001 to be favourable in view of the economic growth in the information technology service industry. In addition to the banking and, financial and securities sectors, the Group is expected to expand its services to other sectors such as healthcare, telecommunications as well as various government authorities.</t>
  </si>
  <si>
    <t>Profit/(loss) after taxation and  after minority interest</t>
  </si>
  <si>
    <t>The profit before taxation of RM20.4 million in the preceding quarter was mainly due to exceptional gain of RM12.9 million recognised during the quarter and the consolidation of Formis Holdings Berhad results, under the merger accounting method, amounting to RM6.1 million upon completion of the rescue cum debt restructuring scheme on 17 March 2000.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</si>
</sst>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mm/dd/yy"/>
    <numFmt numFmtId="166" formatCode="dd\-mmm\-yy"/>
    <numFmt numFmtId="167" formatCode="dd\-mmm\-yyyy"/>
    <numFmt numFmtId="168" formatCode="d\-mmm\-yyyy"/>
    <numFmt numFmtId="169" formatCode="#,##0.0_);[Red]\(#,##0.0\)"/>
  </numFmts>
  <fonts count="8">
    <font>
      <sz val="12"/>
      <name val="Arial"/>
      <family val="0"/>
    </font>
    <font>
      <b/>
      <sz val="10"/>
      <name val="Arial"/>
      <family val="0"/>
    </font>
    <font>
      <i/>
      <sz val="10"/>
      <name val="Arial"/>
      <family val="0"/>
    </font>
    <font>
      <b/>
      <i/>
      <sz val="10"/>
      <name val="Arial"/>
      <family val="0"/>
    </font>
    <font>
      <sz val="10"/>
      <name val="Arial"/>
      <family val="0"/>
    </font>
    <font>
      <u val="single"/>
      <sz val="12"/>
      <name val="Arial"/>
      <family val="0"/>
    </font>
    <font>
      <b/>
      <sz val="12"/>
      <name val="Arial"/>
      <family val="0"/>
    </font>
    <font>
      <b/>
      <u val="single"/>
      <sz val="12"/>
      <name val="Arial"/>
      <family val="0"/>
    </font>
  </fonts>
  <fills count="2">
    <fill>
      <patternFill/>
    </fill>
    <fill>
      <patternFill patternType="gray125"/>
    </fill>
  </fills>
  <borders count="38">
    <border>
      <left/>
      <right/>
      <top/>
      <bottom/>
      <diagonal/>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border>
    <border>
      <left style="thin"/>
      <right style="thin"/>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border>
    <border>
      <left>
        <color indexed="63"/>
      </left>
      <right>
        <color indexed="63"/>
      </right>
      <top style="thin"/>
      <bottom style="double"/>
    </border>
    <border>
      <left style="thin">
        <color indexed="8"/>
      </left>
      <right style="thin">
        <color indexed="8"/>
      </right>
      <top style="thin">
        <color indexed="8"/>
      </top>
      <bottom style="thin"/>
    </border>
    <border>
      <left style="thin">
        <color indexed="8"/>
      </left>
      <right>
        <color indexed="63"/>
      </right>
      <top style="thin"/>
      <bottom>
        <color indexed="63"/>
      </bottom>
    </border>
    <border>
      <left style="thin"/>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color indexed="8"/>
      </left>
      <right style="thin"/>
      <top>
        <color indexed="63"/>
      </top>
      <bottom style="thin"/>
    </border>
    <border>
      <left style="thin">
        <color indexed="8"/>
      </left>
      <right style="thin"/>
      <top style="thin"/>
      <bottom style="thin"/>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style="thin"/>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22">
    <xf numFmtId="0" fontId="0" fillId="0" borderId="0" xfId="0" applyAlignment="1">
      <alignment/>
    </xf>
    <xf numFmtId="0" fontId="0" fillId="0" borderId="0" xfId="0" applyNumberFormat="1" applyFont="1" applyAlignment="1">
      <alignment horizontal="centerContinuous"/>
    </xf>
    <xf numFmtId="3" fontId="0" fillId="0" borderId="0" xfId="0" applyNumberFormat="1" applyFont="1" applyAlignment="1">
      <alignment horizontal="centerContinuous"/>
    </xf>
    <xf numFmtId="0" fontId="4" fillId="0" borderId="0" xfId="0" applyNumberFormat="1" applyFont="1" applyAlignment="1">
      <alignment horizontal="centerContinuous"/>
    </xf>
    <xf numFmtId="0" fontId="5" fillId="0" borderId="0" xfId="0" applyNumberFormat="1" applyFont="1" applyAlignment="1">
      <alignment horizontal="centerContinuous"/>
    </xf>
    <xf numFmtId="0" fontId="0" fillId="0" borderId="0" xfId="0" applyFont="1" applyAlignment="1">
      <alignment horizontal="left"/>
    </xf>
    <xf numFmtId="3" fontId="0" fillId="0" borderId="0" xfId="0" applyNumberFormat="1" applyAlignment="1">
      <alignment/>
    </xf>
    <xf numFmtId="0" fontId="0" fillId="0" borderId="0" xfId="0" applyNumberFormat="1" applyFont="1" applyAlignment="1">
      <alignment horizontal="left" vertical="top" wrapText="1"/>
    </xf>
    <xf numFmtId="0" fontId="0" fillId="0" borderId="0" xfId="0" applyNumberFormat="1" applyFont="1" applyAlignment="1">
      <alignment horizontal="left" vertical="top"/>
    </xf>
    <xf numFmtId="0" fontId="0" fillId="0" borderId="0" xfId="0" applyNumberFormat="1" applyFont="1" applyAlignment="1">
      <alignment horizontal="centerContinuous" wrapText="1"/>
    </xf>
    <xf numFmtId="3" fontId="0" fillId="0" borderId="0" xfId="0" applyNumberFormat="1" applyFont="1" applyAlignment="1">
      <alignment horizontal="center"/>
    </xf>
    <xf numFmtId="0" fontId="0" fillId="0" borderId="0" xfId="0" applyNumberFormat="1" applyFont="1" applyAlignment="1">
      <alignment horizontal="left"/>
    </xf>
    <xf numFmtId="0" fontId="6" fillId="0" borderId="0" xfId="0" applyNumberFormat="1" applyFont="1" applyAlignment="1">
      <alignment/>
    </xf>
    <xf numFmtId="0" fontId="0" fillId="0" borderId="0" xfId="0" applyNumberFormat="1" applyFont="1" applyAlignment="1">
      <alignment/>
    </xf>
    <xf numFmtId="3" fontId="0" fillId="0" borderId="1" xfId="0" applyNumberFormat="1" applyAlignment="1">
      <alignment/>
    </xf>
    <xf numFmtId="0" fontId="7" fillId="0" borderId="0" xfId="0" applyNumberFormat="1" applyFont="1" applyAlignment="1">
      <alignment/>
    </xf>
    <xf numFmtId="3" fontId="5" fillId="0" borderId="0" xfId="0" applyNumberFormat="1" applyFont="1" applyAlignment="1">
      <alignment horizontal="centerContinuous"/>
    </xf>
    <xf numFmtId="3" fontId="5" fillId="0" borderId="0" xfId="0" applyNumberFormat="1" applyFont="1" applyAlignment="1">
      <alignment horizontal="center"/>
    </xf>
    <xf numFmtId="0" fontId="0" fillId="0" borderId="0" xfId="0" applyNumberFormat="1" applyFont="1" applyAlignment="1">
      <alignment horizontal="centerContinuous" vertical="top" wrapText="1"/>
    </xf>
    <xf numFmtId="3" fontId="0" fillId="0" borderId="0" xfId="0" applyNumberFormat="1" applyFont="1" applyAlignment="1">
      <alignment horizontal="centerContinuous" vertical="top" wrapText="1"/>
    </xf>
    <xf numFmtId="0" fontId="7" fillId="0" borderId="0" xfId="0" applyNumberFormat="1" applyFont="1" applyAlignment="1">
      <alignment vertical="top"/>
    </xf>
    <xf numFmtId="3" fontId="0" fillId="0" borderId="0" xfId="0" applyNumberFormat="1" applyFont="1" applyAlignment="1">
      <alignment horizontal="center" wrapText="1"/>
    </xf>
    <xf numFmtId="15" fontId="5" fillId="0" borderId="0" xfId="0" applyNumberFormat="1" applyFont="1" applyAlignment="1">
      <alignment horizontal="center"/>
    </xf>
    <xf numFmtId="3" fontId="0" fillId="0" borderId="0" xfId="0" applyNumberFormat="1" applyFont="1" applyAlignment="1">
      <alignment horizontal="right"/>
    </xf>
    <xf numFmtId="164" fontId="0" fillId="0" borderId="0" xfId="0" applyNumberFormat="1" applyFont="1" applyAlignment="1">
      <alignment horizontal="center"/>
    </xf>
    <xf numFmtId="164" fontId="0" fillId="0" borderId="0" xfId="0" applyNumberFormat="1" applyAlignment="1">
      <alignment/>
    </xf>
    <xf numFmtId="167" fontId="0" fillId="0" borderId="0" xfId="0" applyNumberFormat="1" applyFont="1" applyAlignment="1">
      <alignment horizontal="center"/>
    </xf>
    <xf numFmtId="37" fontId="0" fillId="0" borderId="0" xfId="0" applyNumberFormat="1" applyAlignment="1">
      <alignment/>
    </xf>
    <xf numFmtId="37" fontId="0" fillId="0" borderId="2" xfId="0" applyNumberFormat="1" applyAlignment="1">
      <alignment/>
    </xf>
    <xf numFmtId="37" fontId="0" fillId="0" borderId="1" xfId="0" applyNumberFormat="1" applyAlignment="1">
      <alignment/>
    </xf>
    <xf numFmtId="37" fontId="0" fillId="0" borderId="0" xfId="0" applyNumberFormat="1" applyFont="1" applyAlignment="1">
      <alignment horizontal="center"/>
    </xf>
    <xf numFmtId="38" fontId="0" fillId="0" borderId="2" xfId="0" applyNumberFormat="1" applyAlignment="1">
      <alignment/>
    </xf>
    <xf numFmtId="38" fontId="0" fillId="0" borderId="0" xfId="0" applyNumberFormat="1" applyAlignment="1">
      <alignment/>
    </xf>
    <xf numFmtId="0" fontId="0" fillId="0" borderId="0" xfId="0" applyNumberFormat="1"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0" fontId="0" fillId="0" borderId="0" xfId="0" applyNumberFormat="1" applyBorder="1" applyAlignment="1">
      <alignment/>
    </xf>
    <xf numFmtId="40" fontId="0" fillId="0" borderId="0" xfId="0" applyNumberFormat="1" applyFont="1" applyBorder="1" applyAlignment="1">
      <alignment horizontal="centerContinuous"/>
    </xf>
    <xf numFmtId="38" fontId="0" fillId="0" borderId="1" xfId="0" applyNumberFormat="1" applyAlignment="1">
      <alignment/>
    </xf>
    <xf numFmtId="38" fontId="0" fillId="0" borderId="0" xfId="0" applyNumberFormat="1" applyFont="1" applyAlignment="1">
      <alignment horizontal="right"/>
    </xf>
    <xf numFmtId="38" fontId="0" fillId="0" borderId="2" xfId="0" applyNumberFormat="1" applyFont="1" applyAlignment="1">
      <alignment horizontal="right"/>
    </xf>
    <xf numFmtId="38" fontId="0" fillId="0" borderId="0" xfId="0" applyNumberFormat="1" applyFont="1" applyAlignment="1">
      <alignment horizontal="center"/>
    </xf>
    <xf numFmtId="0" fontId="5" fillId="0" borderId="0" xfId="0" applyFont="1" applyAlignment="1">
      <alignment/>
    </xf>
    <xf numFmtId="38" fontId="0" fillId="0" borderId="0" xfId="0" applyNumberFormat="1" applyBorder="1" applyAlignment="1">
      <alignment/>
    </xf>
    <xf numFmtId="38" fontId="0" fillId="0" borderId="3" xfId="0" applyNumberFormat="1" applyBorder="1" applyAlignment="1">
      <alignment/>
    </xf>
    <xf numFmtId="0" fontId="0" fillId="0" borderId="0" xfId="0" applyNumberFormat="1" applyAlignment="1">
      <alignment vertical="top"/>
    </xf>
    <xf numFmtId="0" fontId="0" fillId="0" borderId="0" xfId="0" applyNumberFormat="1" applyAlignment="1">
      <alignment/>
    </xf>
    <xf numFmtId="0" fontId="0" fillId="0" borderId="0" xfId="0" applyFont="1" applyAlignment="1" quotePrefix="1">
      <alignment/>
    </xf>
    <xf numFmtId="0" fontId="0" fillId="0" borderId="0" xfId="0" applyNumberFormat="1" applyAlignment="1">
      <alignment horizontal="centerContinuous"/>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3" xfId="0" applyNumberFormat="1" applyFont="1" applyBorder="1" applyAlignment="1">
      <alignment horizontal="left"/>
    </xf>
    <xf numFmtId="0" fontId="0" fillId="0" borderId="3" xfId="0" applyNumberFormat="1" applyBorder="1" applyAlignment="1">
      <alignment/>
    </xf>
    <xf numFmtId="0" fontId="0" fillId="0" borderId="4" xfId="0" applyNumberFormat="1" applyBorder="1" applyAlignment="1">
      <alignment/>
    </xf>
    <xf numFmtId="40" fontId="0" fillId="0" borderId="4" xfId="0" applyNumberFormat="1" applyBorder="1" applyAlignment="1">
      <alignment horizontal="centerContinuous"/>
    </xf>
    <xf numFmtId="40" fontId="0" fillId="0" borderId="3" xfId="0" applyNumberFormat="1" applyFont="1" applyBorder="1" applyAlignment="1">
      <alignment horizontal="centerContinuous"/>
    </xf>
    <xf numFmtId="40" fontId="0" fillId="0" borderId="5" xfId="0" applyNumberFormat="1" applyFont="1" applyBorder="1" applyAlignment="1">
      <alignment horizontal="centerContinuous"/>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Border="1" applyAlignment="1">
      <alignment/>
    </xf>
    <xf numFmtId="0" fontId="0" fillId="0" borderId="5" xfId="0" applyBorder="1" applyAlignment="1">
      <alignment/>
    </xf>
    <xf numFmtId="40" fontId="0" fillId="0" borderId="9" xfId="0" applyNumberFormat="1" applyFont="1" applyBorder="1" applyAlignment="1">
      <alignment horizontal="centerContinuous"/>
    </xf>
    <xf numFmtId="0" fontId="0" fillId="0" borderId="10" xfId="0" applyFont="1" applyBorder="1" applyAlignment="1">
      <alignment horizontal="left"/>
    </xf>
    <xf numFmtId="0" fontId="0" fillId="0" borderId="11" xfId="0" applyNumberFormat="1" applyBorder="1" applyAlignment="1">
      <alignment/>
    </xf>
    <xf numFmtId="0" fontId="0" fillId="0" borderId="12" xfId="0" applyBorder="1" applyAlignment="1">
      <alignment/>
    </xf>
    <xf numFmtId="40" fontId="0" fillId="0" borderId="11" xfId="0" applyNumberFormat="1" applyBorder="1" applyAlignment="1">
      <alignment horizontal="centerContinuous"/>
    </xf>
    <xf numFmtId="40" fontId="0" fillId="0" borderId="12" xfId="0" applyNumberFormat="1" applyFont="1" applyBorder="1" applyAlignment="1">
      <alignment horizontal="centerContinuous"/>
    </xf>
    <xf numFmtId="40" fontId="0" fillId="0" borderId="11" xfId="0" applyNumberFormat="1" applyBorder="1" applyAlignment="1" quotePrefix="1">
      <alignment horizontal="centerContinuous"/>
    </xf>
    <xf numFmtId="0" fontId="0" fillId="0" borderId="3" xfId="0" applyNumberFormat="1" applyBorder="1" applyAlignment="1">
      <alignment horizontal="left"/>
    </xf>
    <xf numFmtId="0" fontId="0" fillId="0" borderId="13" xfId="0" applyNumberFormat="1" applyBorder="1" applyAlignment="1">
      <alignment/>
    </xf>
    <xf numFmtId="0" fontId="0" fillId="0" borderId="14" xfId="0" applyNumberFormat="1" applyFont="1" applyBorder="1" applyAlignment="1">
      <alignment/>
    </xf>
    <xf numFmtId="38" fontId="0" fillId="0" borderId="15" xfId="0" applyNumberFormat="1" applyBorder="1" applyAlignment="1">
      <alignment horizontal="center"/>
    </xf>
    <xf numFmtId="38" fontId="0" fillId="0" borderId="16" xfId="0" applyNumberFormat="1" applyBorder="1" applyAlignment="1">
      <alignment horizontal="center"/>
    </xf>
    <xf numFmtId="38" fontId="0" fillId="0" borderId="14" xfId="0" applyNumberFormat="1" applyBorder="1" applyAlignment="1">
      <alignment horizontal="center"/>
    </xf>
    <xf numFmtId="3" fontId="0" fillId="0" borderId="0" xfId="0" applyNumberFormat="1" applyAlignment="1">
      <alignment horizontal="center" wrapText="1"/>
    </xf>
    <xf numFmtId="3" fontId="0" fillId="0" borderId="0" xfId="0" applyNumberFormat="1" applyBorder="1" applyAlignment="1">
      <alignment/>
    </xf>
    <xf numFmtId="3" fontId="5" fillId="0" borderId="0" xfId="0" applyNumberFormat="1" applyFont="1" applyBorder="1" applyAlignment="1">
      <alignment horizontal="centerContinuous"/>
    </xf>
    <xf numFmtId="3" fontId="0" fillId="0" borderId="0" xfId="0" applyNumberFormat="1" applyFont="1" applyBorder="1" applyAlignment="1">
      <alignment horizontal="centerContinuous"/>
    </xf>
    <xf numFmtId="0" fontId="0" fillId="0" borderId="0" xfId="0" applyAlignment="1">
      <alignment horizontal="left" vertical="top"/>
    </xf>
    <xf numFmtId="3" fontId="0" fillId="0" borderId="0" xfId="0" applyNumberFormat="1" applyAlignment="1">
      <alignment horizontal="center"/>
    </xf>
    <xf numFmtId="0" fontId="0" fillId="0" borderId="0" xfId="0" applyAlignment="1">
      <alignment vertical="top"/>
    </xf>
    <xf numFmtId="0" fontId="0" fillId="0" borderId="0" xfId="0" applyAlignment="1">
      <alignment horizontal="center" vertical="top"/>
    </xf>
    <xf numFmtId="15" fontId="0" fillId="0" borderId="0" xfId="0" applyNumberFormat="1" applyAlignment="1">
      <alignment horizontal="center" vertical="top"/>
    </xf>
    <xf numFmtId="0" fontId="0" fillId="0" borderId="2" xfId="0" applyBorder="1" applyAlignment="1">
      <alignment/>
    </xf>
    <xf numFmtId="0" fontId="0" fillId="0" borderId="0" xfId="0" applyBorder="1" applyAlignment="1">
      <alignment/>
    </xf>
    <xf numFmtId="3" fontId="0" fillId="0" borderId="17" xfId="0" applyNumberFormat="1" applyFont="1" applyBorder="1" applyAlignment="1">
      <alignment horizontal="center" wrapText="1"/>
    </xf>
    <xf numFmtId="3" fontId="0" fillId="0" borderId="17" xfId="0" applyNumberFormat="1" applyBorder="1" applyAlignment="1">
      <alignment horizontal="center" wrapText="1"/>
    </xf>
    <xf numFmtId="15" fontId="0" fillId="0" borderId="18" xfId="0" applyNumberFormat="1" applyFont="1" applyBorder="1" applyAlignment="1">
      <alignment horizontal="center"/>
    </xf>
    <xf numFmtId="3" fontId="0" fillId="0" borderId="18" xfId="0" applyNumberFormat="1" applyFont="1" applyBorder="1" applyAlignment="1">
      <alignment horizontal="center"/>
    </xf>
    <xf numFmtId="0" fontId="0" fillId="0" borderId="17" xfId="0" applyBorder="1" applyAlignment="1">
      <alignment/>
    </xf>
    <xf numFmtId="0" fontId="0" fillId="0" borderId="18" xfId="0" applyNumberFormat="1" applyFont="1" applyBorder="1" applyAlignment="1">
      <alignment/>
    </xf>
    <xf numFmtId="0" fontId="0" fillId="0" borderId="18" xfId="0" applyNumberFormat="1" applyBorder="1" applyAlignment="1">
      <alignment/>
    </xf>
    <xf numFmtId="0" fontId="0" fillId="0" borderId="17" xfId="0" applyNumberFormat="1" applyFont="1" applyBorder="1" applyAlignment="1">
      <alignment/>
    </xf>
    <xf numFmtId="0" fontId="0" fillId="0" borderId="17" xfId="0" applyNumberFormat="1" applyBorder="1" applyAlignment="1">
      <alignment/>
    </xf>
    <xf numFmtId="38" fontId="0" fillId="0" borderId="17" xfId="0" applyNumberFormat="1" applyFont="1" applyBorder="1" applyAlignment="1">
      <alignment horizontal="center"/>
    </xf>
    <xf numFmtId="38" fontId="0" fillId="0" borderId="18" xfId="0" applyNumberFormat="1" applyBorder="1" applyAlignment="1">
      <alignment horizontal="center"/>
    </xf>
    <xf numFmtId="0" fontId="0" fillId="0" borderId="18" xfId="0" applyBorder="1" applyAlignment="1">
      <alignment/>
    </xf>
    <xf numFmtId="0" fontId="0" fillId="0" borderId="17" xfId="0" applyNumberFormat="1" applyFont="1" applyBorder="1" applyAlignment="1">
      <alignment horizontal="left"/>
    </xf>
    <xf numFmtId="0" fontId="0" fillId="0" borderId="0" xfId="0" applyNumberFormat="1" applyFont="1" applyBorder="1" applyAlignment="1">
      <alignment horizontal="left" vertical="top" wrapText="1"/>
    </xf>
    <xf numFmtId="38" fontId="0" fillId="0" borderId="17" xfId="0" applyNumberFormat="1" applyBorder="1" applyAlignment="1">
      <alignment horizontal="center"/>
    </xf>
    <xf numFmtId="38" fontId="0" fillId="0" borderId="18" xfId="0" applyNumberFormat="1" applyFont="1" applyBorder="1" applyAlignment="1">
      <alignment horizontal="center"/>
    </xf>
    <xf numFmtId="0" fontId="0" fillId="0" borderId="0" xfId="0" applyNumberFormat="1" applyFont="1" applyBorder="1" applyAlignment="1">
      <alignment horizontal="left" wrapText="1"/>
    </xf>
    <xf numFmtId="0" fontId="0" fillId="0" borderId="2" xfId="0" applyNumberFormat="1" applyFont="1" applyBorder="1" applyAlignment="1">
      <alignment horizontal="left"/>
    </xf>
    <xf numFmtId="0" fontId="0" fillId="0" borderId="2" xfId="0" applyNumberFormat="1" applyBorder="1" applyAlignment="1">
      <alignment/>
    </xf>
    <xf numFmtId="0" fontId="0" fillId="0" borderId="17" xfId="0" applyNumberFormat="1" applyFont="1" applyBorder="1" applyAlignment="1">
      <alignment vertical="top"/>
    </xf>
    <xf numFmtId="0" fontId="0" fillId="0" borderId="2" xfId="0" applyNumberFormat="1" applyBorder="1" applyAlignment="1">
      <alignment horizontal="left" wrapText="1"/>
    </xf>
    <xf numFmtId="40" fontId="0" fillId="0" borderId="17" xfId="0" applyNumberFormat="1" applyBorder="1" applyAlignment="1">
      <alignment horizontal="center"/>
    </xf>
    <xf numFmtId="40" fontId="0" fillId="0" borderId="17" xfId="0" applyNumberFormat="1" applyFont="1" applyBorder="1" applyAlignment="1">
      <alignment horizontal="center"/>
    </xf>
    <xf numFmtId="37" fontId="0" fillId="0" borderId="19" xfId="0" applyNumberFormat="1" applyBorder="1" applyAlignment="1">
      <alignment/>
    </xf>
    <xf numFmtId="37" fontId="0" fillId="0" borderId="20" xfId="0" applyNumberFormat="1" applyBorder="1" applyAlignment="1">
      <alignment/>
    </xf>
    <xf numFmtId="37" fontId="0" fillId="0" borderId="21" xfId="0" applyNumberFormat="1" applyBorder="1" applyAlignment="1">
      <alignment/>
    </xf>
    <xf numFmtId="37" fontId="0" fillId="0" borderId="3" xfId="0" applyNumberFormat="1" applyBorder="1" applyAlignment="1">
      <alignment/>
    </xf>
    <xf numFmtId="38" fontId="0" fillId="0" borderId="22" xfId="0" applyNumberFormat="1" applyBorder="1" applyAlignment="1">
      <alignment vertical="top"/>
    </xf>
    <xf numFmtId="166" fontId="0" fillId="0" borderId="0" xfId="0" applyNumberFormat="1" applyAlignment="1">
      <alignment horizontal="center" vertical="top" wrapText="1"/>
    </xf>
    <xf numFmtId="3" fontId="0" fillId="0" borderId="0" xfId="0" applyNumberFormat="1" applyAlignment="1">
      <alignment horizontal="center" vertical="top" wrapText="1"/>
    </xf>
    <xf numFmtId="0" fontId="5" fillId="0" borderId="0" xfId="0" applyNumberFormat="1" applyFont="1" applyAlignment="1">
      <alignment horizontal="centerContinuous"/>
    </xf>
    <xf numFmtId="0" fontId="0" fillId="0" borderId="0" xfId="0" applyNumberFormat="1" applyFont="1" applyAlignment="1">
      <alignment/>
    </xf>
    <xf numFmtId="15" fontId="0" fillId="0" borderId="0" xfId="0" applyNumberFormat="1" applyAlignment="1">
      <alignment/>
    </xf>
    <xf numFmtId="40" fontId="0" fillId="0" borderId="17" xfId="0" applyNumberFormat="1" applyBorder="1" applyAlignment="1" quotePrefix="1">
      <alignment horizontal="center"/>
    </xf>
    <xf numFmtId="0" fontId="0" fillId="0" borderId="0" xfId="0" applyNumberFormat="1" applyFont="1" applyAlignment="1">
      <alignment horizontal="left"/>
    </xf>
    <xf numFmtId="0" fontId="0" fillId="0" borderId="0" xfId="0" applyFont="1" applyAlignment="1">
      <alignment/>
    </xf>
    <xf numFmtId="3" fontId="0" fillId="0" borderId="0" xfId="0" applyNumberFormat="1" applyFont="1" applyAlignment="1">
      <alignment/>
    </xf>
    <xf numFmtId="38" fontId="0" fillId="0" borderId="23" xfId="0" applyNumberFormat="1" applyFont="1" applyBorder="1" applyAlignment="1">
      <alignment horizontal="center"/>
    </xf>
    <xf numFmtId="3" fontId="0" fillId="0" borderId="0" xfId="0" applyNumberFormat="1" applyAlignment="1" quotePrefix="1">
      <alignment horizontal="center"/>
    </xf>
    <xf numFmtId="0" fontId="0" fillId="0" borderId="0" xfId="0" applyFont="1" applyAlignment="1">
      <alignment/>
    </xf>
    <xf numFmtId="3" fontId="0" fillId="0" borderId="0" xfId="0" applyNumberFormat="1" applyFont="1" applyAlignment="1">
      <alignment/>
    </xf>
    <xf numFmtId="3" fontId="0" fillId="0" borderId="22" xfId="0" applyNumberFormat="1" applyBorder="1" applyAlignment="1" quotePrefix="1">
      <alignment horizontal="center"/>
    </xf>
    <xf numFmtId="0" fontId="0" fillId="0" borderId="0" xfId="0" applyFont="1" applyAlignment="1">
      <alignment horizontal="left" vertical="top"/>
    </xf>
    <xf numFmtId="0" fontId="6" fillId="0" borderId="0" xfId="0" applyFont="1" applyAlignment="1">
      <alignment/>
    </xf>
    <xf numFmtId="38" fontId="0" fillId="0" borderId="19" xfId="0" applyNumberFormat="1" applyBorder="1" applyAlignment="1">
      <alignment horizontal="center"/>
    </xf>
    <xf numFmtId="38" fontId="0" fillId="0" borderId="2" xfId="0" applyNumberFormat="1" applyBorder="1" applyAlignment="1">
      <alignment horizontal="center"/>
    </xf>
    <xf numFmtId="38" fontId="0" fillId="0" borderId="0" xfId="0" applyNumberFormat="1" applyBorder="1" applyAlignment="1">
      <alignment horizontal="center"/>
    </xf>
    <xf numFmtId="38" fontId="0" fillId="0" borderId="17" xfId="0" applyNumberFormat="1" applyBorder="1" applyAlignment="1" quotePrefix="1">
      <alignment horizontal="center"/>
    </xf>
    <xf numFmtId="38" fontId="0" fillId="0" borderId="2" xfId="0" applyNumberFormat="1" applyBorder="1" applyAlignment="1" quotePrefix="1">
      <alignment horizontal="center"/>
    </xf>
    <xf numFmtId="0" fontId="0" fillId="0" borderId="24" xfId="0" applyBorder="1" applyAlignment="1">
      <alignment vertical="top"/>
    </xf>
    <xf numFmtId="0" fontId="0" fillId="0" borderId="2" xfId="0" applyNumberFormat="1" applyBorder="1" applyAlignment="1">
      <alignment horizontal="left" vertical="top" wrapText="1"/>
    </xf>
    <xf numFmtId="40" fontId="0" fillId="0" borderId="17" xfId="0" applyNumberFormat="1" applyBorder="1" applyAlignment="1">
      <alignment horizontal="center" vertical="top"/>
    </xf>
    <xf numFmtId="0" fontId="0" fillId="0" borderId="0" xfId="0" applyBorder="1" applyAlignment="1">
      <alignment vertical="top"/>
    </xf>
    <xf numFmtId="0" fontId="0" fillId="0" borderId="4" xfId="0" applyBorder="1" applyAlignment="1">
      <alignment/>
    </xf>
    <xf numFmtId="3" fontId="0" fillId="0" borderId="25" xfId="0" applyNumberFormat="1" applyFont="1" applyBorder="1" applyAlignment="1">
      <alignment horizontal="centerContinuous"/>
    </xf>
    <xf numFmtId="3" fontId="0" fillId="0" borderId="4" xfId="0" applyNumberFormat="1" applyFont="1" applyBorder="1" applyAlignment="1">
      <alignment horizontal="centerContinuous"/>
    </xf>
    <xf numFmtId="3" fontId="0" fillId="0" borderId="9" xfId="0" applyNumberFormat="1" applyFont="1" applyBorder="1" applyAlignment="1">
      <alignment horizontal="centerContinuous"/>
    </xf>
    <xf numFmtId="0" fontId="0" fillId="0" borderId="26" xfId="0" applyFont="1" applyBorder="1" applyAlignment="1">
      <alignment horizontal="left"/>
    </xf>
    <xf numFmtId="3" fontId="0" fillId="0" borderId="27" xfId="0" applyNumberFormat="1" applyBorder="1" applyAlignment="1">
      <alignment horizontal="center" wrapText="1"/>
    </xf>
    <xf numFmtId="3" fontId="0" fillId="0" borderId="28" xfId="0" applyNumberFormat="1" applyFont="1" applyBorder="1" applyAlignment="1">
      <alignment horizontal="center"/>
    </xf>
    <xf numFmtId="0" fontId="0" fillId="0" borderId="29" xfId="0" applyFont="1" applyBorder="1" applyAlignment="1">
      <alignment horizontal="left"/>
    </xf>
    <xf numFmtId="38" fontId="0" fillId="0" borderId="27" xfId="0" applyNumberFormat="1" applyBorder="1" applyAlignment="1">
      <alignment horizontal="center"/>
    </xf>
    <xf numFmtId="0" fontId="0" fillId="0" borderId="26" xfId="0" applyNumberFormat="1" applyFont="1" applyBorder="1" applyAlignment="1">
      <alignment horizontal="left"/>
    </xf>
    <xf numFmtId="38" fontId="0" fillId="0" borderId="30" xfId="0" applyNumberFormat="1" applyBorder="1" applyAlignment="1">
      <alignment horizontal="center"/>
    </xf>
    <xf numFmtId="38" fontId="0" fillId="0" borderId="28" xfId="0" applyNumberFormat="1" applyBorder="1" applyAlignment="1">
      <alignment horizontal="center"/>
    </xf>
    <xf numFmtId="0" fontId="0" fillId="0" borderId="29" xfId="0" applyNumberFormat="1" applyFont="1" applyBorder="1" applyAlignment="1">
      <alignment horizontal="left"/>
    </xf>
    <xf numFmtId="38" fontId="0" fillId="0" borderId="31" xfId="0" applyNumberFormat="1" applyBorder="1" applyAlignment="1">
      <alignment horizontal="center"/>
    </xf>
    <xf numFmtId="38" fontId="0" fillId="0" borderId="32" xfId="0" applyNumberFormat="1" applyBorder="1" applyAlignment="1">
      <alignment horizontal="center"/>
    </xf>
    <xf numFmtId="38" fontId="0" fillId="0" borderId="33" xfId="0" applyNumberFormat="1" applyBorder="1" applyAlignment="1">
      <alignment horizontal="center"/>
    </xf>
    <xf numFmtId="0" fontId="0" fillId="0" borderId="34" xfId="0" applyFont="1" applyBorder="1" applyAlignment="1">
      <alignment horizontal="left" vertical="top"/>
    </xf>
    <xf numFmtId="40" fontId="0" fillId="0" borderId="27" xfId="0" applyNumberFormat="1" applyBorder="1" applyAlignment="1">
      <alignment horizontal="center" vertical="top"/>
    </xf>
    <xf numFmtId="0" fontId="0" fillId="0" borderId="14" xfId="0" applyNumberFormat="1" applyFont="1" applyBorder="1" applyAlignment="1">
      <alignment horizontal="left"/>
    </xf>
    <xf numFmtId="0" fontId="0" fillId="0" borderId="8" xfId="0" applyNumberFormat="1" applyFont="1" applyBorder="1" applyAlignment="1">
      <alignment horizontal="left"/>
    </xf>
    <xf numFmtId="0" fontId="0" fillId="0" borderId="13" xfId="0" applyBorder="1" applyAlignment="1">
      <alignment/>
    </xf>
    <xf numFmtId="40" fontId="0" fillId="0" borderId="35" xfId="0" applyNumberFormat="1" applyFont="1" applyBorder="1" applyAlignment="1">
      <alignment horizontal="centerContinuous"/>
    </xf>
    <xf numFmtId="40" fontId="0" fillId="0" borderId="13" xfId="0" applyNumberFormat="1" applyFont="1" applyBorder="1" applyAlignment="1">
      <alignment horizontal="centerContinuous"/>
    </xf>
    <xf numFmtId="40" fontId="0" fillId="0" borderId="36" xfId="0" applyNumberFormat="1" applyFont="1" applyBorder="1" applyAlignment="1">
      <alignment horizontal="centerContinuous"/>
    </xf>
    <xf numFmtId="0" fontId="0" fillId="0" borderId="0" xfId="0" applyAlignment="1">
      <alignment horizontal="left"/>
    </xf>
    <xf numFmtId="38" fontId="0" fillId="0" borderId="22" xfId="0" applyNumberFormat="1" applyFont="1" applyBorder="1" applyAlignment="1">
      <alignment horizontal="right"/>
    </xf>
    <xf numFmtId="15" fontId="0" fillId="0" borderId="0" xfId="0" applyNumberFormat="1" applyAlignment="1" quotePrefix="1">
      <alignment horizontal="left"/>
    </xf>
    <xf numFmtId="0" fontId="0" fillId="0" borderId="0" xfId="0" applyAlignment="1" quotePrefix="1">
      <alignment/>
    </xf>
    <xf numFmtId="167" fontId="0" fillId="0" borderId="0" xfId="0" applyNumberFormat="1" applyAlignment="1">
      <alignment horizontal="center"/>
    </xf>
    <xf numFmtId="0" fontId="0" fillId="0" borderId="0" xfId="0" applyNumberFormat="1" applyFont="1" applyAlignment="1">
      <alignment horizontal="center"/>
    </xf>
    <xf numFmtId="0" fontId="0" fillId="0" borderId="0" xfId="0" applyFont="1" applyAlignment="1">
      <alignment horizontal="center"/>
    </xf>
    <xf numFmtId="15" fontId="0" fillId="0" borderId="18" xfId="0" applyNumberFormat="1" applyBorder="1" applyAlignment="1" quotePrefix="1">
      <alignment horizontal="center"/>
    </xf>
    <xf numFmtId="39" fontId="0" fillId="0" borderId="0" xfId="0" applyNumberFormat="1" applyAlignment="1">
      <alignment horizontal="center"/>
    </xf>
    <xf numFmtId="38" fontId="0" fillId="0" borderId="0" xfId="0" applyNumberFormat="1" applyAlignment="1">
      <alignment horizontal="right"/>
    </xf>
    <xf numFmtId="38" fontId="0" fillId="0" borderId="2" xfId="0" applyNumberFormat="1" applyAlignment="1">
      <alignment horizontal="right"/>
    </xf>
    <xf numFmtId="38" fontId="0" fillId="0" borderId="1" xfId="0" applyNumberFormat="1" applyAlignment="1">
      <alignment horizontal="right"/>
    </xf>
    <xf numFmtId="38" fontId="0" fillId="0" borderId="0" xfId="0" applyNumberFormat="1" applyFont="1" applyAlignment="1">
      <alignment/>
    </xf>
    <xf numFmtId="38" fontId="0" fillId="0" borderId="2" xfId="0" applyNumberFormat="1" applyAlignment="1">
      <alignment/>
    </xf>
    <xf numFmtId="38" fontId="0" fillId="0" borderId="1" xfId="0" applyNumberFormat="1" applyAlignment="1">
      <alignment/>
    </xf>
    <xf numFmtId="38" fontId="0" fillId="0" borderId="0" xfId="0" applyNumberFormat="1" applyAlignment="1">
      <alignment/>
    </xf>
    <xf numFmtId="38" fontId="0" fillId="0" borderId="23" xfId="0" applyNumberFormat="1" applyBorder="1" applyAlignment="1">
      <alignment/>
    </xf>
    <xf numFmtId="0" fontId="0" fillId="0" borderId="0" xfId="0" applyNumberFormat="1" applyFont="1" applyAlignment="1">
      <alignment horizontal="centerContinuous"/>
    </xf>
    <xf numFmtId="0" fontId="0" fillId="0" borderId="11" xfId="0" applyNumberFormat="1" applyFont="1" applyBorder="1" applyAlignment="1">
      <alignment horizontal="left"/>
    </xf>
    <xf numFmtId="0" fontId="0" fillId="0" borderId="0" xfId="0" applyNumberFormat="1" applyFont="1" applyAlignment="1">
      <alignment vertical="top"/>
    </xf>
    <xf numFmtId="0" fontId="0" fillId="0" borderId="0" xfId="0" applyAlignment="1">
      <alignment horizontal="center" wrapText="1"/>
    </xf>
    <xf numFmtId="38" fontId="0" fillId="0" borderId="23" xfId="0" applyNumberFormat="1" applyBorder="1" applyAlignment="1">
      <alignment/>
    </xf>
    <xf numFmtId="15" fontId="0" fillId="0" borderId="28" xfId="0" applyNumberFormat="1" applyFont="1" applyBorder="1" applyAlignment="1">
      <alignment horizontal="center"/>
    </xf>
    <xf numFmtId="40" fontId="0" fillId="0" borderId="27" xfId="0" applyNumberFormat="1" applyBorder="1" applyAlignment="1">
      <alignment horizontal="center"/>
    </xf>
    <xf numFmtId="40" fontId="0" fillId="0" borderId="37" xfId="0" applyNumberFormat="1" applyFont="1" applyBorder="1" applyAlignment="1">
      <alignment horizontal="center"/>
    </xf>
    <xf numFmtId="38" fontId="0" fillId="0" borderId="11" xfId="0" applyNumberFormat="1" applyBorder="1" applyAlignment="1">
      <alignment/>
    </xf>
    <xf numFmtId="0" fontId="0" fillId="0" borderId="0" xfId="0" applyAlignment="1">
      <alignment horizontal="center"/>
    </xf>
    <xf numFmtId="38" fontId="0" fillId="0" borderId="0" xfId="0" applyNumberFormat="1" applyAlignment="1">
      <alignment horizontal="center"/>
    </xf>
    <xf numFmtId="40" fontId="0" fillId="0" borderId="22" xfId="0" applyNumberFormat="1" applyBorder="1" applyAlignment="1">
      <alignment/>
    </xf>
    <xf numFmtId="40" fontId="0" fillId="0" borderId="17" xfId="0" applyNumberFormat="1" applyBorder="1" applyAlignment="1" quotePrefix="1">
      <alignment horizontal="center" vertical="top"/>
    </xf>
    <xf numFmtId="38" fontId="0" fillId="0" borderId="23" xfId="0" applyNumberFormat="1" applyBorder="1" applyAlignment="1">
      <alignment horizontal="center"/>
    </xf>
    <xf numFmtId="0" fontId="0" fillId="0" borderId="0" xfId="0" applyNumberFormat="1" applyAlignment="1">
      <alignment horizontal="left"/>
    </xf>
    <xf numFmtId="3" fontId="0" fillId="0" borderId="22" xfId="0" applyNumberFormat="1" applyFont="1" applyFill="1" applyBorder="1" applyAlignment="1">
      <alignment horizontal="center"/>
    </xf>
    <xf numFmtId="3" fontId="0" fillId="0" borderId="0" xfId="0" applyNumberFormat="1" applyFont="1" applyFill="1" applyAlignment="1">
      <alignment horizontal="right"/>
    </xf>
    <xf numFmtId="0" fontId="0" fillId="0" borderId="0" xfId="0" applyFont="1" applyFill="1" applyAlignment="1">
      <alignment horizontal="left" vertical="top"/>
    </xf>
    <xf numFmtId="0" fontId="0" fillId="0" borderId="0" xfId="0" applyFill="1" applyAlignment="1">
      <alignment horizontal="left" vertical="top"/>
    </xf>
    <xf numFmtId="38" fontId="0" fillId="0" borderId="0" xfId="0" applyNumberFormat="1" applyAlignment="1" quotePrefix="1">
      <alignment/>
    </xf>
    <xf numFmtId="38" fontId="0" fillId="0" borderId="0" xfId="0" applyNumberFormat="1" applyFill="1" applyAlignment="1" quotePrefix="1">
      <alignment/>
    </xf>
    <xf numFmtId="38" fontId="0" fillId="0" borderId="0" xfId="0" applyNumberFormat="1" applyFill="1" applyAlignment="1">
      <alignment/>
    </xf>
    <xf numFmtId="38" fontId="0" fillId="0" borderId="3" xfId="0" applyNumberFormat="1" applyFill="1" applyBorder="1" applyAlignment="1">
      <alignment/>
    </xf>
    <xf numFmtId="40" fontId="0" fillId="0" borderId="4" xfId="0" applyNumberFormat="1"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0" xfId="0" applyNumberFormat="1" applyAlignment="1">
      <alignment horizontal="center"/>
    </xf>
    <xf numFmtId="0" fontId="4" fillId="0" borderId="0" xfId="0" applyNumberFormat="1" applyFont="1" applyAlignment="1">
      <alignment horizontal="center"/>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NumberFormat="1" applyFont="1" applyAlignment="1">
      <alignment wrapText="1"/>
    </xf>
    <xf numFmtId="0" fontId="0" fillId="0" borderId="0" xfId="0" applyNumberFormat="1"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center" wrapText="1"/>
    </xf>
    <xf numFmtId="0" fontId="0" fillId="0" borderId="0" xfId="0" applyFont="1" applyFill="1" applyAlignment="1">
      <alignment horizontal="left" vertical="top" wrapText="1"/>
    </xf>
    <xf numFmtId="0" fontId="0" fillId="0" borderId="0" xfId="0" applyNumberFormat="1" applyFill="1" applyAlignment="1">
      <alignment horizontal="left" vertical="top" wrapText="1"/>
    </xf>
    <xf numFmtId="38" fontId="0" fillId="0" borderId="22" xfId="0" applyNumberFormat="1" applyBorder="1" applyAlignment="1">
      <alignment horizontal="right" vertical="top"/>
    </xf>
    <xf numFmtId="0" fontId="0" fillId="0" borderId="0" xfId="0" applyNumberFormat="1" applyFont="1" applyAlignment="1">
      <alignment horizontal="lef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57"/>
  <sheetViews>
    <sheetView showOutlineSymbols="0" zoomScale="75" zoomScaleNormal="75" workbookViewId="0" topLeftCell="A38">
      <selection activeCell="G53" sqref="G53:H54"/>
    </sheetView>
  </sheetViews>
  <sheetFormatPr defaultColWidth="8.88671875" defaultRowHeight="15"/>
  <cols>
    <col min="1" max="1" width="4.6640625" style="5" customWidth="1"/>
    <col min="2" max="2" width="4.6640625" style="0" customWidth="1"/>
    <col min="3" max="3" width="3.6640625" style="0" customWidth="1"/>
    <col min="4" max="4" width="28.6640625" style="0" customWidth="1"/>
    <col min="5" max="7" width="12.6640625" style="6" customWidth="1"/>
    <col min="8" max="8" width="13.4453125" style="6" customWidth="1"/>
    <col min="9" max="16384" width="9.6640625" style="0" customWidth="1"/>
  </cols>
  <sheetData>
    <row r="1" spans="1:8" ht="15">
      <c r="A1" s="48" t="s">
        <v>120</v>
      </c>
      <c r="B1" s="1"/>
      <c r="C1" s="1"/>
      <c r="D1" s="1"/>
      <c r="E1" s="2"/>
      <c r="F1" s="2"/>
      <c r="G1" s="2"/>
      <c r="H1" s="2"/>
    </row>
    <row r="2" spans="1:8" ht="15">
      <c r="A2" s="48" t="s">
        <v>121</v>
      </c>
      <c r="B2" s="1"/>
      <c r="C2" s="1"/>
      <c r="D2" s="1"/>
      <c r="E2" s="2"/>
      <c r="F2" s="2"/>
      <c r="G2" s="2"/>
      <c r="H2" s="2"/>
    </row>
    <row r="3" spans="1:8" ht="15">
      <c r="A3" s="1" t="s">
        <v>0</v>
      </c>
      <c r="B3" s="1"/>
      <c r="C3" s="1"/>
      <c r="D3" s="1"/>
      <c r="E3" s="2"/>
      <c r="F3" s="2"/>
      <c r="G3" s="2"/>
      <c r="H3" s="2"/>
    </row>
    <row r="4" spans="1:8" ht="15">
      <c r="A4" s="1"/>
      <c r="B4" s="1"/>
      <c r="C4" s="1"/>
      <c r="D4" s="1"/>
      <c r="E4" s="2"/>
      <c r="F4" s="2"/>
      <c r="G4" s="2"/>
      <c r="H4" s="2"/>
    </row>
    <row r="5" spans="1:8" ht="15">
      <c r="A5" s="1" t="s">
        <v>1</v>
      </c>
      <c r="B5" s="1"/>
      <c r="C5" s="1"/>
      <c r="D5" s="1"/>
      <c r="E5" s="2"/>
      <c r="F5" s="2"/>
      <c r="G5" s="2"/>
      <c r="H5" s="2"/>
    </row>
    <row r="6" spans="1:8" ht="15">
      <c r="A6" s="1"/>
      <c r="B6" s="1"/>
      <c r="C6" s="1"/>
      <c r="D6" s="1"/>
      <c r="E6" s="2"/>
      <c r="F6" s="2"/>
      <c r="G6" s="2"/>
      <c r="H6" s="2"/>
    </row>
    <row r="7" spans="1:8" ht="15">
      <c r="A7" s="48" t="s">
        <v>176</v>
      </c>
      <c r="B7" s="1"/>
      <c r="C7" s="1"/>
      <c r="D7" s="1"/>
      <c r="E7" s="2"/>
      <c r="F7" s="2"/>
      <c r="G7" s="2"/>
      <c r="H7" s="2"/>
    </row>
    <row r="8" spans="1:8" ht="15">
      <c r="A8" s="180" t="s">
        <v>172</v>
      </c>
      <c r="B8" s="1"/>
      <c r="C8" s="1"/>
      <c r="D8" s="1"/>
      <c r="E8" s="2"/>
      <c r="F8" s="2"/>
      <c r="G8" s="2"/>
      <c r="H8" s="2"/>
    </row>
    <row r="9" spans="1:8" ht="15">
      <c r="A9" s="1"/>
      <c r="B9" s="1"/>
      <c r="C9" s="1"/>
      <c r="D9" s="1"/>
      <c r="E9" s="2"/>
      <c r="F9" s="2"/>
      <c r="G9" s="2"/>
      <c r="H9" s="2"/>
    </row>
    <row r="10" spans="1:8" ht="15">
      <c r="A10" s="4" t="s">
        <v>3</v>
      </c>
      <c r="B10" s="1"/>
      <c r="C10" s="1"/>
      <c r="D10" s="1"/>
      <c r="E10" s="2"/>
      <c r="F10" s="2"/>
      <c r="G10" s="2"/>
      <c r="H10" s="2"/>
    </row>
    <row r="13" spans="1:9" ht="15">
      <c r="A13" s="57"/>
      <c r="B13" s="139"/>
      <c r="C13" s="139"/>
      <c r="D13" s="139"/>
      <c r="E13" s="140" t="s">
        <v>4</v>
      </c>
      <c r="F13" s="141"/>
      <c r="G13" s="140" t="s">
        <v>5</v>
      </c>
      <c r="H13" s="142"/>
      <c r="I13" s="34"/>
    </row>
    <row r="14" spans="1:9" ht="57" customHeight="1">
      <c r="A14" s="143"/>
      <c r="B14" s="85"/>
      <c r="C14" s="85"/>
      <c r="D14" s="85"/>
      <c r="E14" s="86" t="s">
        <v>6</v>
      </c>
      <c r="F14" s="86" t="s">
        <v>7</v>
      </c>
      <c r="G14" s="87" t="s">
        <v>102</v>
      </c>
      <c r="H14" s="144" t="s">
        <v>103</v>
      </c>
      <c r="I14" s="34"/>
    </row>
    <row r="15" spans="1:9" ht="15">
      <c r="A15" s="143"/>
      <c r="B15" s="85"/>
      <c r="C15" s="85"/>
      <c r="D15" s="85"/>
      <c r="E15" s="170">
        <v>36707</v>
      </c>
      <c r="F15" s="88">
        <v>36341</v>
      </c>
      <c r="G15" s="170">
        <v>36707</v>
      </c>
      <c r="H15" s="185">
        <v>36341</v>
      </c>
      <c r="I15" s="34"/>
    </row>
    <row r="16" spans="1:9" ht="15">
      <c r="A16" s="143"/>
      <c r="B16" s="85"/>
      <c r="C16" s="85"/>
      <c r="D16" s="85"/>
      <c r="E16" s="89" t="s">
        <v>9</v>
      </c>
      <c r="F16" s="89" t="s">
        <v>9</v>
      </c>
      <c r="G16" s="89" t="s">
        <v>9</v>
      </c>
      <c r="H16" s="145" t="s">
        <v>9</v>
      </c>
      <c r="I16" s="34"/>
    </row>
    <row r="17" spans="1:9" ht="15">
      <c r="A17" s="146"/>
      <c r="B17" s="90"/>
      <c r="C17" s="90"/>
      <c r="D17" s="84"/>
      <c r="E17" s="100"/>
      <c r="F17" s="100"/>
      <c r="G17" s="100"/>
      <c r="H17" s="147"/>
      <c r="I17" s="34"/>
    </row>
    <row r="18" spans="1:9" ht="15">
      <c r="A18" s="148">
        <v>1</v>
      </c>
      <c r="B18" s="91" t="s">
        <v>10</v>
      </c>
      <c r="C18" s="92" t="s">
        <v>11</v>
      </c>
      <c r="D18" s="85"/>
      <c r="E18" s="96">
        <v>21670</v>
      </c>
      <c r="F18" s="72" t="s">
        <v>65</v>
      </c>
      <c r="G18" s="96">
        <v>21670</v>
      </c>
      <c r="H18" s="149" t="s">
        <v>65</v>
      </c>
      <c r="I18" s="34"/>
    </row>
    <row r="19" spans="1:9" ht="15">
      <c r="A19" s="146"/>
      <c r="B19" s="93" t="s">
        <v>12</v>
      </c>
      <c r="C19" s="94" t="s">
        <v>13</v>
      </c>
      <c r="D19" s="84"/>
      <c r="E19" s="133">
        <v>0</v>
      </c>
      <c r="F19" s="96" t="s">
        <v>65</v>
      </c>
      <c r="G19" s="95">
        <v>0</v>
      </c>
      <c r="H19" s="150" t="s">
        <v>65</v>
      </c>
      <c r="I19" s="34"/>
    </row>
    <row r="20" spans="1:13" ht="15">
      <c r="A20" s="146"/>
      <c r="B20" s="93" t="s">
        <v>14</v>
      </c>
      <c r="C20" s="94" t="s">
        <v>15</v>
      </c>
      <c r="D20" s="84"/>
      <c r="E20" s="100"/>
      <c r="F20" s="100"/>
      <c r="G20" s="100"/>
      <c r="H20" s="147"/>
      <c r="I20" s="34"/>
      <c r="K20" t="s">
        <v>157</v>
      </c>
      <c r="L20" s="166" t="s">
        <v>158</v>
      </c>
      <c r="M20" t="s">
        <v>159</v>
      </c>
    </row>
    <row r="21" spans="1:13" ht="15">
      <c r="A21" s="143"/>
      <c r="B21" s="97"/>
      <c r="C21" s="97"/>
      <c r="D21" s="85" t="s">
        <v>16</v>
      </c>
      <c r="E21" s="96">
        <v>324</v>
      </c>
      <c r="F21" s="72" t="s">
        <v>65</v>
      </c>
      <c r="G21" s="96">
        <v>324</v>
      </c>
      <c r="H21" s="149" t="s">
        <v>65</v>
      </c>
      <c r="I21" s="34"/>
      <c r="J21" t="s">
        <v>150</v>
      </c>
      <c r="K21">
        <v>-847</v>
      </c>
      <c r="L21">
        <v>135</v>
      </c>
      <c r="M21">
        <f>K21-L21</f>
        <v>-982</v>
      </c>
    </row>
    <row r="22" spans="1:14" ht="15">
      <c r="A22" s="151">
        <v>2</v>
      </c>
      <c r="B22" s="93" t="s">
        <v>10</v>
      </c>
      <c r="C22" s="94" t="s">
        <v>17</v>
      </c>
      <c r="D22" s="84"/>
      <c r="E22" s="100">
        <f>E27-E26-E25-E24</f>
        <v>1885</v>
      </c>
      <c r="F22" s="96" t="s">
        <v>65</v>
      </c>
      <c r="G22" s="130">
        <f>G27-G26-G25-G24</f>
        <v>1885</v>
      </c>
      <c r="H22" s="150" t="s">
        <v>65</v>
      </c>
      <c r="I22" s="34"/>
      <c r="J22" t="s">
        <v>151</v>
      </c>
      <c r="M22">
        <v>3172</v>
      </c>
      <c r="N22" t="s">
        <v>152</v>
      </c>
    </row>
    <row r="23" spans="1:9" ht="76.5" customHeight="1">
      <c r="A23" s="143"/>
      <c r="B23" s="97"/>
      <c r="C23" s="97"/>
      <c r="D23" s="99" t="s">
        <v>18</v>
      </c>
      <c r="E23" s="96"/>
      <c r="F23" s="72"/>
      <c r="G23" s="96"/>
      <c r="H23" s="149"/>
      <c r="I23" s="34"/>
    </row>
    <row r="24" spans="1:9" ht="15">
      <c r="A24" s="146"/>
      <c r="B24" s="93" t="s">
        <v>12</v>
      </c>
      <c r="C24" s="94" t="s">
        <v>97</v>
      </c>
      <c r="D24" s="84"/>
      <c r="E24" s="100">
        <v>-313</v>
      </c>
      <c r="F24" s="72" t="s">
        <v>65</v>
      </c>
      <c r="G24" s="100">
        <v>-313</v>
      </c>
      <c r="H24" s="149" t="s">
        <v>65</v>
      </c>
      <c r="I24" s="34"/>
    </row>
    <row r="25" spans="1:9" ht="15">
      <c r="A25" s="146"/>
      <c r="B25" s="93" t="s">
        <v>14</v>
      </c>
      <c r="C25" s="94" t="s">
        <v>98</v>
      </c>
      <c r="D25" s="84"/>
      <c r="E25" s="100">
        <v>-1120</v>
      </c>
      <c r="F25" s="72" t="s">
        <v>65</v>
      </c>
      <c r="G25" s="100">
        <v>-1120</v>
      </c>
      <c r="H25" s="149" t="s">
        <v>65</v>
      </c>
      <c r="I25" s="34"/>
    </row>
    <row r="26" spans="1:9" ht="15">
      <c r="A26" s="146"/>
      <c r="B26" s="93" t="s">
        <v>19</v>
      </c>
      <c r="C26" s="94" t="s">
        <v>20</v>
      </c>
      <c r="D26" s="84"/>
      <c r="E26" s="100">
        <v>0</v>
      </c>
      <c r="F26" s="72" t="s">
        <v>65</v>
      </c>
      <c r="G26" s="100">
        <v>0</v>
      </c>
      <c r="H26" s="149" t="s">
        <v>65</v>
      </c>
      <c r="I26" s="34"/>
    </row>
    <row r="27" spans="1:9" ht="15">
      <c r="A27" s="146"/>
      <c r="B27" s="93" t="s">
        <v>21</v>
      </c>
      <c r="C27" s="93" t="s">
        <v>22</v>
      </c>
      <c r="D27" s="84"/>
      <c r="E27" s="100">
        <v>452</v>
      </c>
      <c r="F27" s="96" t="s">
        <v>65</v>
      </c>
      <c r="G27" s="100">
        <v>452</v>
      </c>
      <c r="H27" s="150" t="s">
        <v>65</v>
      </c>
      <c r="I27" s="34"/>
    </row>
    <row r="28" spans="1:9" ht="75" customHeight="1">
      <c r="A28" s="143"/>
      <c r="B28" s="97"/>
      <c r="C28" s="97"/>
      <c r="D28" s="99" t="s">
        <v>23</v>
      </c>
      <c r="E28" s="96"/>
      <c r="F28" s="96"/>
      <c r="G28" s="96"/>
      <c r="H28" s="150"/>
      <c r="I28" s="34"/>
    </row>
    <row r="29" spans="1:9" ht="15">
      <c r="A29" s="146"/>
      <c r="B29" s="93" t="s">
        <v>24</v>
      </c>
      <c r="C29" s="94" t="s">
        <v>25</v>
      </c>
      <c r="D29" s="84"/>
      <c r="E29" s="100"/>
      <c r="F29" s="100"/>
      <c r="G29" s="100"/>
      <c r="H29" s="147"/>
      <c r="I29" s="34"/>
    </row>
    <row r="30" spans="1:9" ht="15">
      <c r="A30" s="143"/>
      <c r="B30" s="97"/>
      <c r="C30" s="97"/>
      <c r="D30" s="85" t="s">
        <v>26</v>
      </c>
      <c r="E30" s="101">
        <v>0</v>
      </c>
      <c r="F30" s="72" t="s">
        <v>65</v>
      </c>
      <c r="G30" s="101">
        <v>0</v>
      </c>
      <c r="H30" s="149" t="s">
        <v>65</v>
      </c>
      <c r="I30" s="34"/>
    </row>
    <row r="31" spans="1:9" ht="15">
      <c r="A31" s="146"/>
      <c r="B31" s="93" t="s">
        <v>27</v>
      </c>
      <c r="C31" s="94" t="s">
        <v>28</v>
      </c>
      <c r="D31" s="84"/>
      <c r="E31" s="100">
        <f>E27+E30</f>
        <v>452</v>
      </c>
      <c r="F31" s="96" t="s">
        <v>65</v>
      </c>
      <c r="G31" s="100">
        <f>G27+G30</f>
        <v>452</v>
      </c>
      <c r="H31" s="150" t="s">
        <v>65</v>
      </c>
      <c r="I31" s="34"/>
    </row>
    <row r="32" spans="1:9" ht="30">
      <c r="A32" s="143"/>
      <c r="B32" s="97"/>
      <c r="C32" s="97"/>
      <c r="D32" s="102" t="s">
        <v>29</v>
      </c>
      <c r="E32" s="96"/>
      <c r="F32" s="96"/>
      <c r="G32" s="96"/>
      <c r="H32" s="150"/>
      <c r="I32" s="34"/>
    </row>
    <row r="33" spans="1:9" ht="15">
      <c r="A33" s="146"/>
      <c r="B33" s="93" t="s">
        <v>30</v>
      </c>
      <c r="C33" s="94" t="s">
        <v>31</v>
      </c>
      <c r="D33" s="84"/>
      <c r="E33" s="95">
        <v>-632</v>
      </c>
      <c r="F33" s="73" t="s">
        <v>65</v>
      </c>
      <c r="G33" s="95">
        <v>-632</v>
      </c>
      <c r="H33" s="152" t="s">
        <v>65</v>
      </c>
      <c r="I33" s="34"/>
    </row>
    <row r="34" spans="1:9" ht="15">
      <c r="A34" s="146"/>
      <c r="B34" s="93" t="s">
        <v>32</v>
      </c>
      <c r="C34" s="93" t="s">
        <v>32</v>
      </c>
      <c r="D34" s="103" t="s">
        <v>33</v>
      </c>
      <c r="E34" s="100">
        <f>E31+E33</f>
        <v>-180</v>
      </c>
      <c r="F34" s="96" t="s">
        <v>65</v>
      </c>
      <c r="G34" s="100">
        <f>G31+G33</f>
        <v>-180</v>
      </c>
      <c r="H34" s="150" t="s">
        <v>65</v>
      </c>
      <c r="I34" s="34"/>
    </row>
    <row r="35" spans="1:9" ht="15">
      <c r="A35" s="143"/>
      <c r="B35" s="97"/>
      <c r="C35" s="97"/>
      <c r="D35" s="102" t="s">
        <v>34</v>
      </c>
      <c r="E35" s="96"/>
      <c r="F35" s="72"/>
      <c r="G35" s="96"/>
      <c r="H35" s="149"/>
      <c r="I35" s="34"/>
    </row>
    <row r="36" spans="1:9" ht="15">
      <c r="A36" s="146"/>
      <c r="B36" s="90"/>
      <c r="C36" s="93" t="s">
        <v>35</v>
      </c>
      <c r="D36" s="104" t="s">
        <v>153</v>
      </c>
      <c r="E36" s="95">
        <v>-1378</v>
      </c>
      <c r="F36" s="72" t="s">
        <v>65</v>
      </c>
      <c r="G36" s="95">
        <v>-1378</v>
      </c>
      <c r="H36" s="149" t="s">
        <v>65</v>
      </c>
      <c r="I36" s="34"/>
    </row>
    <row r="37" spans="1:9" ht="15">
      <c r="A37" s="146"/>
      <c r="B37" s="93" t="s">
        <v>36</v>
      </c>
      <c r="C37" s="98" t="s">
        <v>33</v>
      </c>
      <c r="D37" s="84"/>
      <c r="E37" s="100">
        <f>E34+E36</f>
        <v>-1558</v>
      </c>
      <c r="F37" s="96" t="s">
        <v>65</v>
      </c>
      <c r="G37" s="100">
        <f>G34+G36</f>
        <v>-1558</v>
      </c>
      <c r="H37" s="150" t="s">
        <v>65</v>
      </c>
      <c r="I37" s="34"/>
    </row>
    <row r="38" spans="1:9" ht="30">
      <c r="A38" s="143"/>
      <c r="B38" s="97"/>
      <c r="C38" s="97"/>
      <c r="D38" s="102" t="s">
        <v>37</v>
      </c>
      <c r="E38" s="96"/>
      <c r="F38" s="72"/>
      <c r="G38" s="96"/>
      <c r="H38" s="149"/>
      <c r="I38" s="34"/>
    </row>
    <row r="39" spans="1:9" ht="15">
      <c r="A39" s="146"/>
      <c r="B39" s="93" t="s">
        <v>38</v>
      </c>
      <c r="C39" s="93" t="s">
        <v>32</v>
      </c>
      <c r="D39" s="104" t="s">
        <v>39</v>
      </c>
      <c r="E39" s="133" t="s">
        <v>8</v>
      </c>
      <c r="F39" s="72" t="s">
        <v>65</v>
      </c>
      <c r="G39" s="133" t="s">
        <v>8</v>
      </c>
      <c r="H39" s="149" t="s">
        <v>65</v>
      </c>
      <c r="I39" s="34"/>
    </row>
    <row r="40" spans="1:9" ht="15">
      <c r="A40" s="146"/>
      <c r="B40" s="90"/>
      <c r="C40" s="93" t="s">
        <v>35</v>
      </c>
      <c r="D40" s="104" t="s">
        <v>153</v>
      </c>
      <c r="E40" s="133" t="s">
        <v>8</v>
      </c>
      <c r="F40" s="73" t="s">
        <v>65</v>
      </c>
      <c r="G40" s="133" t="s">
        <v>8</v>
      </c>
      <c r="H40" s="152" t="s">
        <v>65</v>
      </c>
      <c r="I40" s="34"/>
    </row>
    <row r="41" spans="1:9" ht="15">
      <c r="A41" s="146"/>
      <c r="B41" s="90"/>
      <c r="C41" s="93" t="s">
        <v>40</v>
      </c>
      <c r="D41" s="104" t="s">
        <v>39</v>
      </c>
      <c r="E41" s="133" t="s">
        <v>8</v>
      </c>
      <c r="F41" s="74" t="s">
        <v>65</v>
      </c>
      <c r="G41" s="134" t="s">
        <v>8</v>
      </c>
      <c r="H41" s="74" t="s">
        <v>65</v>
      </c>
      <c r="I41" s="34"/>
    </row>
    <row r="42" spans="1:9" ht="30">
      <c r="A42" s="143"/>
      <c r="B42" s="97"/>
      <c r="C42" s="97"/>
      <c r="D42" s="102" t="s">
        <v>37</v>
      </c>
      <c r="E42" s="96"/>
      <c r="F42" s="72"/>
      <c r="G42" s="96"/>
      <c r="H42" s="149"/>
      <c r="I42" s="34"/>
    </row>
    <row r="43" spans="1:9" ht="15">
      <c r="A43" s="146"/>
      <c r="B43" s="93" t="s">
        <v>41</v>
      </c>
      <c r="C43" s="98" t="s">
        <v>33</v>
      </c>
      <c r="D43" s="84"/>
      <c r="E43" s="100">
        <f>SUM(E37:E42)</f>
        <v>-1558</v>
      </c>
      <c r="F43" s="96" t="s">
        <v>65</v>
      </c>
      <c r="G43" s="100">
        <f>SUM(G37:G42)</f>
        <v>-1558</v>
      </c>
      <c r="H43" s="150" t="s">
        <v>65</v>
      </c>
      <c r="I43" s="34"/>
    </row>
    <row r="44" spans="1:9" ht="30">
      <c r="A44" s="143"/>
      <c r="B44" s="97"/>
      <c r="C44" s="97"/>
      <c r="D44" s="102" t="s">
        <v>42</v>
      </c>
      <c r="E44" s="96"/>
      <c r="F44" s="96"/>
      <c r="G44" s="96"/>
      <c r="H44" s="150"/>
      <c r="I44" s="34"/>
    </row>
    <row r="45" spans="1:9" ht="15">
      <c r="A45" s="151">
        <v>3</v>
      </c>
      <c r="B45" s="93" t="s">
        <v>10</v>
      </c>
      <c r="C45" s="94" t="s">
        <v>43</v>
      </c>
      <c r="D45" s="84"/>
      <c r="E45" s="131"/>
      <c r="F45" s="131"/>
      <c r="G45" s="131"/>
      <c r="H45" s="153"/>
      <c r="I45" s="34"/>
    </row>
    <row r="46" spans="1:9" ht="30">
      <c r="A46" s="143"/>
      <c r="B46" s="97"/>
      <c r="C46" s="97"/>
      <c r="D46" s="99" t="s">
        <v>44</v>
      </c>
      <c r="E46" s="132"/>
      <c r="F46" s="132"/>
      <c r="G46" s="132"/>
      <c r="H46" s="154"/>
      <c r="I46" s="34"/>
    </row>
    <row r="47" spans="1:9" ht="15">
      <c r="A47" s="143"/>
      <c r="B47" s="97"/>
      <c r="C47" s="97"/>
      <c r="D47" s="85" t="s">
        <v>45</v>
      </c>
      <c r="E47" s="132"/>
      <c r="F47" s="132"/>
      <c r="G47" s="132"/>
      <c r="H47" s="154"/>
      <c r="I47" s="34"/>
    </row>
    <row r="48" spans="1:9" ht="30">
      <c r="A48" s="146"/>
      <c r="B48" s="90"/>
      <c r="C48" s="105" t="s">
        <v>32</v>
      </c>
      <c r="D48" s="106" t="s">
        <v>168</v>
      </c>
      <c r="E48" s="107">
        <f>E43/114900*100</f>
        <v>-1.3559617058311575</v>
      </c>
      <c r="F48" s="107" t="s">
        <v>65</v>
      </c>
      <c r="G48" s="107">
        <f>G43/114900*100</f>
        <v>-1.3559617058311575</v>
      </c>
      <c r="H48" s="186" t="s">
        <v>65</v>
      </c>
      <c r="I48" s="34"/>
    </row>
    <row r="49" spans="1:9" s="81" customFormat="1" ht="48.75" customHeight="1">
      <c r="A49" s="155"/>
      <c r="B49" s="135"/>
      <c r="C49" s="105" t="s">
        <v>35</v>
      </c>
      <c r="D49" s="136" t="s">
        <v>193</v>
      </c>
      <c r="E49" s="192">
        <v>-0.06</v>
      </c>
      <c r="F49" s="137" t="s">
        <v>65</v>
      </c>
      <c r="G49" s="192">
        <v>-0.06</v>
      </c>
      <c r="H49" s="156" t="s">
        <v>65</v>
      </c>
      <c r="I49" s="138"/>
    </row>
    <row r="50" spans="1:9" ht="15">
      <c r="A50" s="157">
        <v>4</v>
      </c>
      <c r="B50" s="71" t="s">
        <v>10</v>
      </c>
      <c r="C50" s="70" t="s">
        <v>47</v>
      </c>
      <c r="D50" s="84"/>
      <c r="E50" s="119" t="s">
        <v>8</v>
      </c>
      <c r="F50" s="108" t="s">
        <v>8</v>
      </c>
      <c r="G50" s="108" t="s">
        <v>8</v>
      </c>
      <c r="H50" s="187" t="s">
        <v>8</v>
      </c>
      <c r="I50" s="34"/>
    </row>
    <row r="51" spans="1:9" ht="15">
      <c r="A51" s="59"/>
      <c r="B51" s="158" t="s">
        <v>12</v>
      </c>
      <c r="C51" s="52" t="s">
        <v>48</v>
      </c>
      <c r="D51" s="159"/>
      <c r="E51" s="160" t="s">
        <v>49</v>
      </c>
      <c r="F51" s="161"/>
      <c r="G51" s="161"/>
      <c r="H51" s="162"/>
      <c r="I51" s="34"/>
    </row>
    <row r="52" spans="1:9" ht="15">
      <c r="A52" s="35"/>
      <c r="B52" s="181"/>
      <c r="C52" s="36"/>
      <c r="D52" s="34"/>
      <c r="E52" s="37"/>
      <c r="F52" s="37"/>
      <c r="G52" s="37"/>
      <c r="H52" s="37"/>
      <c r="I52" s="34"/>
    </row>
    <row r="53" spans="1:9" ht="15">
      <c r="A53" s="57"/>
      <c r="B53" s="33"/>
      <c r="C53" s="53"/>
      <c r="D53" s="60"/>
      <c r="E53" s="54" t="s">
        <v>95</v>
      </c>
      <c r="F53" s="62"/>
      <c r="G53" s="203" t="s">
        <v>96</v>
      </c>
      <c r="H53" s="204"/>
      <c r="I53" s="34"/>
    </row>
    <row r="54" spans="1:9" ht="15">
      <c r="A54" s="58"/>
      <c r="B54" s="51"/>
      <c r="C54" s="52"/>
      <c r="D54" s="61"/>
      <c r="E54" s="55"/>
      <c r="F54" s="56"/>
      <c r="G54" s="205"/>
      <c r="H54" s="206"/>
      <c r="I54" s="34"/>
    </row>
    <row r="55" spans="1:9" ht="15">
      <c r="A55" s="63">
        <v>5</v>
      </c>
      <c r="B55" s="69" t="s">
        <v>46</v>
      </c>
      <c r="C55" s="64"/>
      <c r="D55" s="65"/>
      <c r="E55" s="66">
        <f>'qtr consol BS'!E60</f>
        <v>0.5675369886858137</v>
      </c>
      <c r="F55" s="67"/>
      <c r="G55" s="68">
        <f>'qtr consol BS'!F60</f>
        <v>0.5893211488250653</v>
      </c>
      <c r="H55" s="67"/>
      <c r="I55" s="34"/>
    </row>
    <row r="56" spans="1:9" ht="15">
      <c r="A56" s="59"/>
      <c r="B56" s="51"/>
      <c r="C56" s="52"/>
      <c r="D56" s="61"/>
      <c r="E56" s="55"/>
      <c r="F56" s="56"/>
      <c r="G56" s="55"/>
      <c r="H56" s="56"/>
      <c r="I56" s="34"/>
    </row>
    <row r="57" spans="1:9" ht="14.25" customHeight="1">
      <c r="A57" s="35"/>
      <c r="B57" s="33"/>
      <c r="C57" s="36"/>
      <c r="D57" s="34"/>
      <c r="E57" s="37"/>
      <c r="F57" s="37"/>
      <c r="G57" s="37"/>
      <c r="H57" s="37"/>
      <c r="I57" s="34"/>
    </row>
  </sheetData>
  <mergeCells count="1">
    <mergeCell ref="G53:H54"/>
  </mergeCells>
  <printOptions horizontalCentered="1"/>
  <pageMargins left="0.8" right="0.5" top="0.5" bottom="0.5" header="0.5" footer="0.5"/>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showOutlineSymbols="0" zoomScale="87" zoomScaleNormal="87" workbookViewId="0" topLeftCell="A26">
      <selection activeCell="E42" sqref="E42"/>
    </sheetView>
  </sheetViews>
  <sheetFormatPr defaultColWidth="8.88671875" defaultRowHeight="15"/>
  <cols>
    <col min="1" max="1" width="4.6640625" style="5" customWidth="1"/>
    <col min="2" max="2" width="3.6640625" style="0" customWidth="1"/>
    <col min="3" max="3" width="40.6640625" style="0" customWidth="1"/>
    <col min="4" max="4" width="9.6640625" style="0" customWidth="1"/>
    <col min="5" max="6" width="12.6640625" style="6" customWidth="1"/>
    <col min="7" max="16384" width="9.6640625" style="0" customWidth="1"/>
  </cols>
  <sheetData>
    <row r="1" spans="1:6" ht="15">
      <c r="A1" s="48" t="s">
        <v>120</v>
      </c>
      <c r="B1" s="1"/>
      <c r="C1" s="1"/>
      <c r="D1" s="1"/>
      <c r="E1" s="2"/>
      <c r="F1" s="2"/>
    </row>
    <row r="2" spans="1:6" ht="15">
      <c r="A2" s="48" t="s">
        <v>121</v>
      </c>
      <c r="B2" s="1"/>
      <c r="C2" s="1"/>
      <c r="D2" s="1"/>
      <c r="E2" s="2"/>
      <c r="F2" s="2"/>
    </row>
    <row r="3" spans="1:6" ht="15">
      <c r="A3" s="1" t="s">
        <v>0</v>
      </c>
      <c r="B3" s="1"/>
      <c r="C3" s="1"/>
      <c r="D3" s="1"/>
      <c r="E3" s="2"/>
      <c r="F3" s="2"/>
    </row>
    <row r="4" spans="1:6" ht="15">
      <c r="A4" s="1"/>
      <c r="B4" s="1"/>
      <c r="C4" s="1"/>
      <c r="D4" s="1"/>
      <c r="E4" s="2"/>
      <c r="F4" s="2"/>
    </row>
    <row r="5" spans="1:8" ht="15">
      <c r="A5" s="207" t="s">
        <v>176</v>
      </c>
      <c r="B5" s="207"/>
      <c r="C5" s="207"/>
      <c r="D5" s="207"/>
      <c r="E5" s="207"/>
      <c r="F5" s="207"/>
      <c r="G5" s="2"/>
      <c r="H5" s="2"/>
    </row>
    <row r="6" spans="1:8" ht="15">
      <c r="A6" s="208"/>
      <c r="B6" s="208"/>
      <c r="C6" s="208"/>
      <c r="D6" s="208"/>
      <c r="E6" s="208"/>
      <c r="F6" s="208"/>
      <c r="G6" s="2"/>
      <c r="H6" s="2"/>
    </row>
    <row r="7" spans="1:8" ht="15">
      <c r="A7" s="3"/>
      <c r="B7" s="1"/>
      <c r="C7" s="1"/>
      <c r="D7" s="1"/>
      <c r="E7" s="2"/>
      <c r="F7" s="2"/>
      <c r="G7" s="2"/>
      <c r="H7" s="2"/>
    </row>
    <row r="8" spans="1:6" ht="15">
      <c r="A8" s="4" t="s">
        <v>50</v>
      </c>
      <c r="B8" s="1"/>
      <c r="C8" s="1"/>
      <c r="D8" s="1"/>
      <c r="E8" s="2"/>
      <c r="F8" s="2"/>
    </row>
    <row r="10" spans="5:6" ht="15">
      <c r="E10" s="10"/>
      <c r="F10" s="10"/>
    </row>
    <row r="11" spans="5:6" ht="60">
      <c r="E11" s="114" t="s">
        <v>117</v>
      </c>
      <c r="F11" s="115" t="s">
        <v>118</v>
      </c>
    </row>
    <row r="12" spans="5:6" ht="15">
      <c r="E12" s="167">
        <v>36707</v>
      </c>
      <c r="F12" s="26">
        <v>36616</v>
      </c>
    </row>
    <row r="13" spans="5:6" ht="15">
      <c r="E13" s="24" t="s">
        <v>9</v>
      </c>
      <c r="F13" s="24" t="s">
        <v>9</v>
      </c>
    </row>
    <row r="14" spans="5:6" ht="15">
      <c r="E14" s="25"/>
      <c r="F14" s="25"/>
    </row>
    <row r="15" spans="1:6" ht="15.75">
      <c r="A15" s="168">
        <v>1</v>
      </c>
      <c r="B15" s="12" t="s">
        <v>104</v>
      </c>
      <c r="E15" s="27">
        <v>34585</v>
      </c>
      <c r="F15" s="27">
        <v>34720</v>
      </c>
    </row>
    <row r="16" spans="1:6" ht="15.75">
      <c r="A16" s="168">
        <v>2</v>
      </c>
      <c r="B16" s="12" t="s">
        <v>105</v>
      </c>
      <c r="E16" s="27">
        <v>4384</v>
      </c>
      <c r="F16" s="27">
        <v>4236</v>
      </c>
    </row>
    <row r="17" spans="1:6" ht="15.75">
      <c r="A17" s="168">
        <v>3</v>
      </c>
      <c r="B17" s="12" t="s">
        <v>140</v>
      </c>
      <c r="E17" s="27">
        <v>0</v>
      </c>
      <c r="F17" s="27">
        <v>4073</v>
      </c>
    </row>
    <row r="18" spans="1:6" ht="15.75">
      <c r="A18" s="168">
        <v>4</v>
      </c>
      <c r="B18" s="12" t="s">
        <v>139</v>
      </c>
      <c r="E18" s="27">
        <v>5077</v>
      </c>
      <c r="F18" s="27">
        <v>5077</v>
      </c>
    </row>
    <row r="19" spans="1:6" ht="15.75">
      <c r="A19" s="168">
        <v>5</v>
      </c>
      <c r="B19" s="12" t="s">
        <v>141</v>
      </c>
      <c r="E19" s="27">
        <v>650</v>
      </c>
      <c r="F19" s="27">
        <v>650</v>
      </c>
    </row>
    <row r="20" spans="1:6" ht="15.75">
      <c r="A20" s="168">
        <v>6</v>
      </c>
      <c r="B20" s="12" t="s">
        <v>142</v>
      </c>
      <c r="E20" s="27">
        <f>19723-225</f>
        <v>19498</v>
      </c>
      <c r="F20" s="27">
        <f>18778-225</f>
        <v>18553</v>
      </c>
    </row>
    <row r="21" spans="1:6" ht="15.75">
      <c r="A21" s="168"/>
      <c r="B21" s="12"/>
      <c r="E21" s="27"/>
      <c r="F21" s="27"/>
    </row>
    <row r="22" spans="1:6" ht="15.75">
      <c r="A22" s="168">
        <v>7</v>
      </c>
      <c r="B22" s="12" t="s">
        <v>51</v>
      </c>
      <c r="E22" s="25"/>
      <c r="F22" s="25"/>
    </row>
    <row r="23" spans="1:6" ht="15">
      <c r="A23" s="169"/>
      <c r="C23" t="s">
        <v>52</v>
      </c>
      <c r="E23" s="109">
        <v>18209</v>
      </c>
      <c r="F23" s="109">
        <v>19204</v>
      </c>
    </row>
    <row r="24" spans="1:6" ht="15">
      <c r="A24" s="169"/>
      <c r="C24" t="s">
        <v>106</v>
      </c>
      <c r="E24" s="110">
        <v>32754</v>
      </c>
      <c r="F24" s="110">
        <v>35549</v>
      </c>
    </row>
    <row r="25" spans="1:6" ht="15">
      <c r="A25" s="169"/>
      <c r="C25" s="46" t="s">
        <v>107</v>
      </c>
      <c r="E25" s="110">
        <f>11798+5</f>
        <v>11803</v>
      </c>
      <c r="F25" s="110">
        <v>4351</v>
      </c>
    </row>
    <row r="26" spans="1:6" ht="15">
      <c r="A26" s="169"/>
      <c r="C26" s="46" t="s">
        <v>108</v>
      </c>
      <c r="E26" s="110">
        <v>54262</v>
      </c>
      <c r="F26" s="110">
        <v>55795</v>
      </c>
    </row>
    <row r="27" spans="1:6" ht="15">
      <c r="A27" s="169"/>
      <c r="C27" t="s">
        <v>109</v>
      </c>
      <c r="E27" s="110">
        <v>2014</v>
      </c>
      <c r="F27" s="110">
        <v>5545</v>
      </c>
    </row>
    <row r="28" spans="1:6" ht="15">
      <c r="A28" s="169"/>
      <c r="E28" s="109">
        <f>SUM(E23:E27)</f>
        <v>119042</v>
      </c>
      <c r="F28" s="109">
        <f>SUM(F23:F27)</f>
        <v>120444</v>
      </c>
    </row>
    <row r="29" spans="1:6" ht="15">
      <c r="A29" s="169"/>
      <c r="E29" s="109"/>
      <c r="F29" s="109"/>
    </row>
    <row r="30" spans="1:6" ht="15.75">
      <c r="A30" s="168">
        <v>8</v>
      </c>
      <c r="B30" s="12" t="s">
        <v>53</v>
      </c>
      <c r="E30" s="110"/>
      <c r="F30" s="110"/>
    </row>
    <row r="31" spans="1:6" ht="15">
      <c r="A31" s="169"/>
      <c r="C31" t="s">
        <v>110</v>
      </c>
      <c r="E31" s="110">
        <v>12365</v>
      </c>
      <c r="F31" s="110">
        <v>12350</v>
      </c>
    </row>
    <row r="32" spans="1:6" ht="15">
      <c r="A32" s="169"/>
      <c r="C32" t="s">
        <v>143</v>
      </c>
      <c r="E32" s="110">
        <v>18878</v>
      </c>
      <c r="F32" s="110">
        <v>16156</v>
      </c>
    </row>
    <row r="33" spans="1:6" ht="15">
      <c r="A33" s="169"/>
      <c r="C33" t="s">
        <v>54</v>
      </c>
      <c r="E33" s="110">
        <v>755</v>
      </c>
      <c r="F33" s="110">
        <v>1044</v>
      </c>
    </row>
    <row r="34" spans="1:6" ht="15">
      <c r="A34" s="169"/>
      <c r="C34" s="46" t="s">
        <v>162</v>
      </c>
      <c r="E34" s="110">
        <v>5275</v>
      </c>
      <c r="F34" s="110">
        <v>10925</v>
      </c>
    </row>
    <row r="35" spans="1:6" ht="15">
      <c r="A35" s="169"/>
      <c r="C35" s="46" t="s">
        <v>31</v>
      </c>
      <c r="E35" s="110">
        <v>3391</v>
      </c>
      <c r="F35" s="110">
        <v>3746</v>
      </c>
    </row>
    <row r="36" spans="1:6" ht="15">
      <c r="A36" s="169"/>
      <c r="E36" s="111">
        <f>SUM(E31:E35)</f>
        <v>40664</v>
      </c>
      <c r="F36" s="111">
        <f>SUM(F31:F35)</f>
        <v>44221</v>
      </c>
    </row>
    <row r="37" spans="1:6" ht="15">
      <c r="A37" s="169"/>
      <c r="E37" s="28"/>
      <c r="F37" s="28"/>
    </row>
    <row r="38" spans="1:6" ht="15.75">
      <c r="A38" s="168">
        <v>9</v>
      </c>
      <c r="B38" s="12" t="s">
        <v>160</v>
      </c>
      <c r="E38" s="112">
        <f>E28-E36</f>
        <v>78378</v>
      </c>
      <c r="F38" s="112">
        <f>F28-F36</f>
        <v>76223</v>
      </c>
    </row>
    <row r="39" spans="1:6" ht="15.75" thickBot="1">
      <c r="A39" s="169"/>
      <c r="E39" s="27">
        <f>E38+E15+E16+E17+E18+E19+E20</f>
        <v>142572</v>
      </c>
      <c r="F39" s="27">
        <f>F38+F15+F16+F17+F18+F19+F20</f>
        <v>143532</v>
      </c>
    </row>
    <row r="40" spans="1:6" ht="15.75" thickTop="1">
      <c r="A40" s="169"/>
      <c r="E40" s="29"/>
      <c r="F40" s="29"/>
    </row>
    <row r="41" spans="1:6" ht="15">
      <c r="A41" s="168"/>
      <c r="E41" s="27"/>
      <c r="F41" s="27"/>
    </row>
    <row r="42" spans="1:6" ht="15.75">
      <c r="A42" s="168">
        <v>10</v>
      </c>
      <c r="B42" s="12" t="s">
        <v>55</v>
      </c>
      <c r="E42" s="27"/>
      <c r="F42" s="27"/>
    </row>
    <row r="43" spans="1:6" ht="15">
      <c r="A43" s="169"/>
      <c r="C43" t="s">
        <v>111</v>
      </c>
      <c r="E43" s="27">
        <v>114900</v>
      </c>
      <c r="F43" s="27">
        <v>114900</v>
      </c>
    </row>
    <row r="44" spans="1:6" ht="15">
      <c r="A44" s="169"/>
      <c r="C44" t="s">
        <v>161</v>
      </c>
      <c r="E44" s="27"/>
      <c r="F44" s="27"/>
    </row>
    <row r="45" spans="1:6" ht="15">
      <c r="A45" s="169"/>
      <c r="C45" t="s">
        <v>165</v>
      </c>
      <c r="E45" s="27">
        <v>-76710</v>
      </c>
      <c r="F45" s="27">
        <v>-76710</v>
      </c>
    </row>
    <row r="46" spans="1:6" ht="15">
      <c r="A46" s="169"/>
      <c r="C46" t="s">
        <v>166</v>
      </c>
      <c r="E46" s="27">
        <v>83</v>
      </c>
      <c r="F46" s="27">
        <v>83</v>
      </c>
    </row>
    <row r="47" spans="1:6" ht="15">
      <c r="A47" s="169"/>
      <c r="C47" t="s">
        <v>167</v>
      </c>
      <c r="E47" s="27">
        <v>398</v>
      </c>
      <c r="F47" s="27">
        <v>398</v>
      </c>
    </row>
    <row r="48" spans="1:6" ht="15">
      <c r="A48" s="169"/>
      <c r="C48" t="s">
        <v>144</v>
      </c>
      <c r="E48" s="27">
        <v>46037</v>
      </c>
      <c r="F48" s="27">
        <v>47595</v>
      </c>
    </row>
    <row r="49" spans="1:6" ht="15">
      <c r="A49" s="169"/>
      <c r="E49" s="28">
        <f>SUM(E43:E48)</f>
        <v>84708</v>
      </c>
      <c r="F49" s="28">
        <f>SUM(F43:F48)</f>
        <v>86266</v>
      </c>
    </row>
    <row r="50" spans="1:6" ht="15.75">
      <c r="A50" s="168">
        <v>11</v>
      </c>
      <c r="B50" s="12" t="s">
        <v>56</v>
      </c>
      <c r="E50" s="27">
        <v>8907</v>
      </c>
      <c r="F50" s="27">
        <v>8342</v>
      </c>
    </row>
    <row r="51" spans="1:6" ht="15.75">
      <c r="A51" s="168">
        <v>12</v>
      </c>
      <c r="B51" s="12" t="s">
        <v>145</v>
      </c>
      <c r="E51" s="27"/>
      <c r="F51" s="27"/>
    </row>
    <row r="52" spans="1:6" ht="15.75">
      <c r="A52" s="169"/>
      <c r="C52" s="129" t="s">
        <v>146</v>
      </c>
      <c r="E52" s="27">
        <v>29150</v>
      </c>
      <c r="F52" s="27">
        <v>29150</v>
      </c>
    </row>
    <row r="53" spans="1:6" ht="15.75">
      <c r="A53" s="168">
        <v>13</v>
      </c>
      <c r="B53" s="12" t="s">
        <v>163</v>
      </c>
      <c r="C53" s="13"/>
      <c r="E53" s="27">
        <f>17554+700</f>
        <v>18254</v>
      </c>
      <c r="F53" s="27">
        <f>17554+600</f>
        <v>18154</v>
      </c>
    </row>
    <row r="54" spans="1:6" ht="15.75">
      <c r="A54" s="168">
        <v>14</v>
      </c>
      <c r="B54" s="12" t="s">
        <v>147</v>
      </c>
      <c r="C54" s="13"/>
      <c r="E54" s="27">
        <v>711</v>
      </c>
      <c r="F54" s="27">
        <v>778</v>
      </c>
    </row>
    <row r="55" spans="1:6" ht="15.75">
      <c r="A55" s="168">
        <v>15</v>
      </c>
      <c r="B55" s="12" t="s">
        <v>57</v>
      </c>
      <c r="E55" s="27">
        <v>842</v>
      </c>
      <c r="F55" s="27">
        <v>842</v>
      </c>
    </row>
    <row r="56" spans="5:6" ht="15.75" thickBot="1">
      <c r="E56" s="28">
        <f>SUM(E49:E55)</f>
        <v>142572</v>
      </c>
      <c r="F56" s="28">
        <f>SUM(F49:F55)</f>
        <v>143532</v>
      </c>
    </row>
    <row r="57" spans="5:6" ht="15">
      <c r="E57" s="29"/>
      <c r="F57" s="29"/>
    </row>
    <row r="58" spans="5:6" ht="15">
      <c r="E58" s="30" t="s">
        <v>58</v>
      </c>
      <c r="F58" s="30" t="s">
        <v>58</v>
      </c>
    </row>
    <row r="59" spans="5:6" ht="15">
      <c r="E59" s="30"/>
      <c r="F59" s="30"/>
    </row>
    <row r="60" spans="1:6" ht="15.75">
      <c r="A60" s="11"/>
      <c r="B60" s="12" t="s">
        <v>149</v>
      </c>
      <c r="E60" s="171">
        <f>(E49-E20)/E43</f>
        <v>0.5675369886858137</v>
      </c>
      <c r="F60" s="171">
        <f>(F49-F20)/F43</f>
        <v>0.5893211488250653</v>
      </c>
    </row>
    <row r="61" spans="5:6" ht="15">
      <c r="E61" s="27"/>
      <c r="F61" s="27"/>
    </row>
  </sheetData>
  <mergeCells count="2">
    <mergeCell ref="A5:F5"/>
    <mergeCell ref="A6:F6"/>
  </mergeCells>
  <printOptions horizontalCentered="1"/>
  <pageMargins left="0.8" right="0.5" top="0.5" bottom="0.5" header="0.5" footer="0.5"/>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dimension ref="A1:H197"/>
  <sheetViews>
    <sheetView tabSelected="1" showOutlineSymbols="0" zoomScale="75" zoomScaleNormal="75" workbookViewId="0" topLeftCell="A164">
      <selection activeCell="G152" sqref="G152:G153"/>
    </sheetView>
  </sheetViews>
  <sheetFormatPr defaultColWidth="8.88671875" defaultRowHeight="15"/>
  <cols>
    <col min="1" max="1" width="4.6640625" style="5" customWidth="1"/>
    <col min="2" max="2" width="4.77734375" style="0" customWidth="1"/>
    <col min="3" max="3" width="4.6640625" style="0" customWidth="1"/>
    <col min="4" max="4" width="30.6640625" style="0" customWidth="1"/>
    <col min="5" max="5" width="9.6640625" style="0" customWidth="1"/>
    <col min="6" max="8" width="12.6640625" style="6" customWidth="1"/>
    <col min="9" max="16384" width="9.6640625" style="0" customWidth="1"/>
  </cols>
  <sheetData>
    <row r="1" spans="1:8" ht="15">
      <c r="A1" s="48" t="s">
        <v>120</v>
      </c>
      <c r="B1" s="1"/>
      <c r="C1" s="1"/>
      <c r="D1" s="1"/>
      <c r="E1" s="1"/>
      <c r="F1" s="2"/>
      <c r="G1" s="2"/>
      <c r="H1" s="2"/>
    </row>
    <row r="2" spans="1:8" ht="15">
      <c r="A2" s="48" t="s">
        <v>121</v>
      </c>
      <c r="B2" s="1"/>
      <c r="C2" s="1"/>
      <c r="D2" s="1"/>
      <c r="E2" s="1"/>
      <c r="F2" s="2"/>
      <c r="G2" s="2"/>
      <c r="H2" s="2"/>
    </row>
    <row r="3" spans="1:8" ht="15">
      <c r="A3" s="207" t="s">
        <v>0</v>
      </c>
      <c r="B3" s="207"/>
      <c r="C3" s="207"/>
      <c r="D3" s="207"/>
      <c r="E3" s="207"/>
      <c r="F3" s="207"/>
      <c r="G3" s="207"/>
      <c r="H3" s="207"/>
    </row>
    <row r="4" spans="1:8" ht="15">
      <c r="A4" s="1"/>
      <c r="B4" s="1"/>
      <c r="C4" s="1"/>
      <c r="D4" s="1"/>
      <c r="E4" s="1"/>
      <c r="F4" s="2"/>
      <c r="G4" s="2"/>
      <c r="H4" s="2"/>
    </row>
    <row r="5" spans="1:8" ht="15">
      <c r="A5" s="48" t="s">
        <v>176</v>
      </c>
      <c r="B5" s="1"/>
      <c r="C5" s="1"/>
      <c r="D5" s="1"/>
      <c r="E5" s="2"/>
      <c r="F5" s="2"/>
      <c r="G5" s="2"/>
      <c r="H5" s="2"/>
    </row>
    <row r="6" spans="1:8" ht="15">
      <c r="A6" s="3" t="s">
        <v>2</v>
      </c>
      <c r="B6" s="1"/>
      <c r="C6" s="1"/>
      <c r="D6" s="1"/>
      <c r="E6" s="2"/>
      <c r="F6" s="2"/>
      <c r="G6" s="2"/>
      <c r="H6" s="2"/>
    </row>
    <row r="7" spans="1:8" ht="15">
      <c r="A7" s="48"/>
      <c r="B7" s="1"/>
      <c r="C7" s="1"/>
      <c r="D7" s="1"/>
      <c r="E7" s="2"/>
      <c r="F7" s="2"/>
      <c r="G7" s="2"/>
      <c r="H7" s="2"/>
    </row>
    <row r="8" spans="1:8" ht="15">
      <c r="A8" s="116" t="s">
        <v>195</v>
      </c>
      <c r="B8" s="1"/>
      <c r="C8" s="1"/>
      <c r="D8" s="1"/>
      <c r="E8" s="1"/>
      <c r="F8" s="2"/>
      <c r="G8" s="2"/>
      <c r="H8" s="2"/>
    </row>
    <row r="9" spans="1:8" ht="15">
      <c r="A9" s="4"/>
      <c r="B9" s="1"/>
      <c r="C9" s="1"/>
      <c r="D9" s="1"/>
      <c r="E9" s="1"/>
      <c r="F9" s="2"/>
      <c r="G9" s="2"/>
      <c r="H9" s="2"/>
    </row>
    <row r="12" spans="1:2" ht="15.75">
      <c r="A12" s="11">
        <v>1</v>
      </c>
      <c r="B12" s="15" t="s">
        <v>59</v>
      </c>
    </row>
    <row r="13" spans="2:8" ht="15">
      <c r="B13" s="209" t="s">
        <v>99</v>
      </c>
      <c r="C13" s="210"/>
      <c r="D13" s="210"/>
      <c r="E13" s="210"/>
      <c r="F13" s="210"/>
      <c r="G13" s="210"/>
      <c r="H13" s="210"/>
    </row>
    <row r="14" spans="2:8" ht="15">
      <c r="B14" s="210"/>
      <c r="C14" s="210"/>
      <c r="D14" s="210"/>
      <c r="E14" s="210"/>
      <c r="F14" s="210"/>
      <c r="G14" s="210"/>
      <c r="H14" s="210"/>
    </row>
    <row r="16" spans="1:8" ht="15.75">
      <c r="A16" s="11">
        <v>2</v>
      </c>
      <c r="B16" s="15" t="s">
        <v>60</v>
      </c>
      <c r="G16" s="16"/>
      <c r="H16" s="2"/>
    </row>
    <row r="17" spans="1:8" ht="15">
      <c r="A17" s="11"/>
      <c r="B17" t="s">
        <v>196</v>
      </c>
      <c r="G17" s="17"/>
      <c r="H17" s="17"/>
    </row>
    <row r="18" spans="1:8" ht="15.75">
      <c r="A18" s="11"/>
      <c r="B18" s="15"/>
      <c r="G18" s="17"/>
      <c r="H18" s="17"/>
    </row>
    <row r="19" spans="1:2" ht="15.75">
      <c r="A19" s="11">
        <v>3</v>
      </c>
      <c r="B19" s="15" t="s">
        <v>61</v>
      </c>
    </row>
    <row r="20" ht="15">
      <c r="B20" s="46" t="s">
        <v>113</v>
      </c>
    </row>
    <row r="22" spans="1:8" ht="15.75">
      <c r="A22" s="11">
        <v>4</v>
      </c>
      <c r="B22" s="15" t="s">
        <v>31</v>
      </c>
      <c r="G22" s="77"/>
      <c r="H22" s="78"/>
    </row>
    <row r="23" spans="2:8" ht="15">
      <c r="B23" s="79"/>
      <c r="C23" s="79"/>
      <c r="D23" s="79"/>
      <c r="E23" s="79"/>
      <c r="F23" s="79"/>
      <c r="G23" s="217" t="s">
        <v>112</v>
      </c>
      <c r="H23" s="217" t="s">
        <v>7</v>
      </c>
    </row>
    <row r="24" spans="2:8" ht="45.75" customHeight="1">
      <c r="B24" s="79"/>
      <c r="C24" s="79"/>
      <c r="D24" s="79"/>
      <c r="E24" s="79"/>
      <c r="F24" s="79"/>
      <c r="G24" s="217"/>
      <c r="H24" s="217"/>
    </row>
    <row r="25" spans="2:8" ht="15">
      <c r="B25" s="79"/>
      <c r="C25" s="79"/>
      <c r="D25" s="79"/>
      <c r="E25" s="79"/>
      <c r="F25" s="79"/>
      <c r="G25" s="83">
        <v>36707</v>
      </c>
      <c r="H25" s="83">
        <v>36341</v>
      </c>
    </row>
    <row r="26" spans="2:8" ht="15">
      <c r="B26" s="79"/>
      <c r="C26" s="79"/>
      <c r="D26" s="79"/>
      <c r="E26" s="79"/>
      <c r="F26" s="79"/>
      <c r="G26" s="82" t="s">
        <v>9</v>
      </c>
      <c r="H26" s="82" t="s">
        <v>9</v>
      </c>
    </row>
    <row r="27" spans="2:8" ht="15">
      <c r="B27" s="79"/>
      <c r="C27" s="79"/>
      <c r="D27" s="79"/>
      <c r="E27" s="79"/>
      <c r="F27" s="79"/>
      <c r="G27" s="82"/>
      <c r="H27" s="10"/>
    </row>
    <row r="28" spans="2:8" ht="15">
      <c r="B28" s="79" t="s">
        <v>122</v>
      </c>
      <c r="C28" s="79"/>
      <c r="D28" s="79"/>
      <c r="E28" s="79"/>
      <c r="F28" s="79"/>
      <c r="G28" s="41">
        <v>632</v>
      </c>
      <c r="H28" s="190" t="s">
        <v>65</v>
      </c>
    </row>
    <row r="29" spans="2:8" ht="15">
      <c r="B29" s="79" t="s">
        <v>123</v>
      </c>
      <c r="C29" s="79"/>
      <c r="D29" s="79"/>
      <c r="E29" s="79"/>
      <c r="F29" s="79"/>
      <c r="G29" s="41">
        <v>0</v>
      </c>
      <c r="H29" s="190" t="s">
        <v>65</v>
      </c>
    </row>
    <row r="30" spans="2:8" ht="15">
      <c r="B30" s="79" t="s">
        <v>164</v>
      </c>
      <c r="C30" s="79"/>
      <c r="D30" s="79"/>
      <c r="E30" s="79"/>
      <c r="F30" s="79"/>
      <c r="G30" s="41">
        <v>0</v>
      </c>
      <c r="H30" s="190" t="s">
        <v>65</v>
      </c>
    </row>
    <row r="31" spans="2:8" ht="15">
      <c r="B31" s="79"/>
      <c r="C31" s="79"/>
      <c r="D31" s="79"/>
      <c r="E31" s="79"/>
      <c r="F31" s="79"/>
      <c r="G31" s="41"/>
      <c r="H31" s="41"/>
    </row>
    <row r="32" spans="2:8" ht="15.75" thickBot="1">
      <c r="B32" s="79"/>
      <c r="C32" s="79"/>
      <c r="D32" s="79"/>
      <c r="E32" s="79"/>
      <c r="F32" s="79"/>
      <c r="G32" s="123">
        <f>SUM(G28:G31)</f>
        <v>632</v>
      </c>
      <c r="H32" s="193" t="s">
        <v>65</v>
      </c>
    </row>
    <row r="33" spans="2:8" ht="15.75" thickTop="1">
      <c r="B33" s="79"/>
      <c r="C33" s="79"/>
      <c r="D33" s="79"/>
      <c r="E33" s="79"/>
      <c r="F33" s="79"/>
      <c r="G33" s="10"/>
      <c r="H33" s="10"/>
    </row>
    <row r="34" spans="1:2" ht="15.75">
      <c r="A34" s="11">
        <v>5</v>
      </c>
      <c r="B34" s="15" t="s">
        <v>62</v>
      </c>
    </row>
    <row r="35" spans="2:8" ht="29.25" customHeight="1">
      <c r="B35" s="212" t="s">
        <v>198</v>
      </c>
      <c r="C35" s="212"/>
      <c r="D35" s="212"/>
      <c r="E35" s="212"/>
      <c r="F35" s="212"/>
      <c r="G35" s="212"/>
      <c r="H35" s="212"/>
    </row>
    <row r="37" spans="1:2" ht="15.75">
      <c r="A37" s="11">
        <v>6</v>
      </c>
      <c r="B37" s="15" t="s">
        <v>63</v>
      </c>
    </row>
    <row r="38" spans="2:8" ht="16.5" customHeight="1">
      <c r="B38" s="209" t="s">
        <v>197</v>
      </c>
      <c r="C38" s="211"/>
      <c r="D38" s="211"/>
      <c r="E38" s="211"/>
      <c r="F38" s="211"/>
      <c r="G38" s="211"/>
      <c r="H38" s="211"/>
    </row>
    <row r="40" spans="1:8" ht="15.75">
      <c r="A40" s="11">
        <v>7</v>
      </c>
      <c r="B40" s="15" t="s">
        <v>64</v>
      </c>
      <c r="H40" s="2"/>
    </row>
    <row r="41" spans="1:8" ht="15.75">
      <c r="A41" s="11"/>
      <c r="B41" s="15"/>
      <c r="G41" s="217"/>
      <c r="H41" s="217" t="s">
        <v>112</v>
      </c>
    </row>
    <row r="42" spans="7:8" ht="17.25" customHeight="1">
      <c r="G42" s="217"/>
      <c r="H42" s="217"/>
    </row>
    <row r="43" ht="15">
      <c r="H43" s="83">
        <v>36707</v>
      </c>
    </row>
    <row r="44" ht="15">
      <c r="H44" s="82" t="s">
        <v>9</v>
      </c>
    </row>
    <row r="45" ht="15">
      <c r="H45" s="82"/>
    </row>
    <row r="46" spans="2:8" ht="15">
      <c r="B46" s="13" t="s">
        <v>10</v>
      </c>
      <c r="C46" s="13" t="s">
        <v>32</v>
      </c>
      <c r="D46" t="s">
        <v>169</v>
      </c>
      <c r="H46" s="10">
        <v>0</v>
      </c>
    </row>
    <row r="47" spans="2:8" ht="15">
      <c r="B47" s="13"/>
      <c r="C47" s="13" t="s">
        <v>35</v>
      </c>
      <c r="D47" t="s">
        <v>155</v>
      </c>
      <c r="H47" s="124">
        <v>0</v>
      </c>
    </row>
    <row r="48" spans="2:8" ht="15.75" thickBot="1">
      <c r="B48" s="13"/>
      <c r="C48" s="13" t="s">
        <v>40</v>
      </c>
      <c r="D48" t="s">
        <v>126</v>
      </c>
      <c r="H48" s="127">
        <v>0</v>
      </c>
    </row>
    <row r="49" spans="2:8" ht="15.75" thickTop="1">
      <c r="B49" s="13"/>
      <c r="H49" s="10"/>
    </row>
    <row r="50" spans="2:8" ht="15">
      <c r="B50" s="13" t="s">
        <v>12</v>
      </c>
      <c r="C50" t="s">
        <v>125</v>
      </c>
      <c r="H50" s="10"/>
    </row>
    <row r="51" spans="3:8" ht="15">
      <c r="C51" s="13" t="s">
        <v>32</v>
      </c>
      <c r="D51" t="s">
        <v>66</v>
      </c>
      <c r="H51" s="10">
        <v>5077</v>
      </c>
    </row>
    <row r="52" spans="3:8" ht="15">
      <c r="C52" s="13" t="s">
        <v>35</v>
      </c>
      <c r="D52" t="s">
        <v>124</v>
      </c>
      <c r="H52" s="10">
        <v>5077</v>
      </c>
    </row>
    <row r="53" spans="3:8" ht="15.75" thickBot="1">
      <c r="C53" s="13" t="s">
        <v>40</v>
      </c>
      <c r="D53" t="s">
        <v>67</v>
      </c>
      <c r="H53" s="195">
        <v>4966</v>
      </c>
    </row>
    <row r="54" ht="15.75" thickTop="1"/>
    <row r="55" spans="1:2" ht="15.75">
      <c r="A55" s="11">
        <v>8</v>
      </c>
      <c r="B55" s="15" t="s">
        <v>68</v>
      </c>
    </row>
    <row r="56" spans="2:8" s="81" customFormat="1" ht="58.5" customHeight="1">
      <c r="B56" s="212" t="s">
        <v>207</v>
      </c>
      <c r="C56" s="212"/>
      <c r="D56" s="212"/>
      <c r="E56" s="212"/>
      <c r="F56" s="212"/>
      <c r="G56" s="212"/>
      <c r="H56" s="212"/>
    </row>
    <row r="57" spans="1:8" ht="15">
      <c r="A57"/>
      <c r="F57"/>
      <c r="G57"/>
      <c r="H57"/>
    </row>
    <row r="58" spans="1:2" ht="15.75">
      <c r="A58" s="11">
        <v>9</v>
      </c>
      <c r="B58" s="15" t="s">
        <v>119</v>
      </c>
    </row>
    <row r="59" spans="2:8" ht="48" customHeight="1">
      <c r="B59" s="209" t="s">
        <v>174</v>
      </c>
      <c r="C59" s="210"/>
      <c r="D59" s="210"/>
      <c r="E59" s="210"/>
      <c r="F59" s="210"/>
      <c r="G59" s="210"/>
      <c r="H59" s="210"/>
    </row>
    <row r="60" spans="2:8" ht="15">
      <c r="B60" s="18"/>
      <c r="C60" s="18"/>
      <c r="D60" s="18"/>
      <c r="E60" s="18"/>
      <c r="F60" s="19"/>
      <c r="G60" s="19"/>
      <c r="H60" s="19"/>
    </row>
    <row r="61" spans="1:2" ht="15.75">
      <c r="A61" s="11">
        <v>10</v>
      </c>
      <c r="B61" s="15" t="s">
        <v>69</v>
      </c>
    </row>
    <row r="62" spans="1:8" s="121" customFormat="1" ht="29.25" customHeight="1">
      <c r="A62" s="120"/>
      <c r="B62" s="214" t="s">
        <v>156</v>
      </c>
      <c r="C62" s="212"/>
      <c r="D62" s="212"/>
      <c r="E62" s="212"/>
      <c r="F62" s="212"/>
      <c r="G62" s="212"/>
      <c r="H62" s="212"/>
    </row>
    <row r="63" spans="1:8" s="121" customFormat="1" ht="15">
      <c r="A63" s="120"/>
      <c r="B63" s="117"/>
      <c r="F63" s="122"/>
      <c r="G63" s="122"/>
      <c r="H63" s="122"/>
    </row>
    <row r="64" spans="1:2" ht="15.75">
      <c r="A64" s="11">
        <v>11</v>
      </c>
      <c r="B64" s="15" t="s">
        <v>70</v>
      </c>
    </row>
    <row r="65" ht="15">
      <c r="B65" t="s">
        <v>199</v>
      </c>
    </row>
    <row r="67" spans="1:2" ht="15.75">
      <c r="A67" s="8">
        <v>12</v>
      </c>
      <c r="B67" s="20" t="s">
        <v>71</v>
      </c>
    </row>
    <row r="68" spans="7:8" ht="15">
      <c r="G68" s="75" t="s">
        <v>100</v>
      </c>
      <c r="H68" s="75" t="s">
        <v>100</v>
      </c>
    </row>
    <row r="69" spans="7:8" ht="15">
      <c r="G69" s="22">
        <v>36707</v>
      </c>
      <c r="H69" s="22">
        <v>36616</v>
      </c>
    </row>
    <row r="70" spans="7:8" ht="15">
      <c r="G70" s="10" t="s">
        <v>9</v>
      </c>
      <c r="H70" s="10" t="s">
        <v>9</v>
      </c>
    </row>
    <row r="71" ht="15">
      <c r="B71" t="s">
        <v>72</v>
      </c>
    </row>
    <row r="72" spans="2:3" ht="15">
      <c r="B72" s="47" t="s">
        <v>10</v>
      </c>
      <c r="C72" s="42" t="s">
        <v>162</v>
      </c>
    </row>
    <row r="73" spans="2:8" ht="15">
      <c r="B73" s="47"/>
      <c r="C73" s="46" t="s">
        <v>175</v>
      </c>
      <c r="G73" s="200">
        <v>0</v>
      </c>
      <c r="H73" s="199">
        <v>0</v>
      </c>
    </row>
    <row r="74" spans="2:8" ht="15">
      <c r="B74" s="13"/>
      <c r="C74" s="13" t="s">
        <v>73</v>
      </c>
      <c r="G74" s="201">
        <v>1228</v>
      </c>
      <c r="H74" s="32">
        <v>1132</v>
      </c>
    </row>
    <row r="75" spans="3:8" ht="15">
      <c r="C75" t="s">
        <v>74</v>
      </c>
      <c r="G75" s="201">
        <v>2000</v>
      </c>
      <c r="H75" s="32">
        <v>2010</v>
      </c>
    </row>
    <row r="76" spans="3:8" ht="15">
      <c r="C76" s="13" t="s">
        <v>75</v>
      </c>
      <c r="G76" s="201">
        <v>2047</v>
      </c>
      <c r="H76" s="32">
        <v>7783</v>
      </c>
    </row>
    <row r="77" spans="3:8" ht="15">
      <c r="C77" s="13" t="s">
        <v>76</v>
      </c>
      <c r="G77" s="201">
        <v>0</v>
      </c>
      <c r="H77" s="32">
        <v>0</v>
      </c>
    </row>
    <row r="78" spans="3:8" ht="15">
      <c r="C78" s="13" t="s">
        <v>77</v>
      </c>
      <c r="G78" s="201">
        <v>0</v>
      </c>
      <c r="H78" s="32">
        <v>0</v>
      </c>
    </row>
    <row r="79" spans="3:8" ht="15">
      <c r="C79" t="s">
        <v>78</v>
      </c>
      <c r="G79" s="202">
        <v>0</v>
      </c>
      <c r="H79" s="44">
        <v>0</v>
      </c>
    </row>
    <row r="80" spans="7:8" ht="15">
      <c r="G80" s="43">
        <f>SUM(G73:G79)</f>
        <v>5275</v>
      </c>
      <c r="H80" s="43">
        <f>SUM(H73:H79)</f>
        <v>10925</v>
      </c>
    </row>
    <row r="81" spans="3:8" ht="15">
      <c r="C81" s="42" t="s">
        <v>170</v>
      </c>
      <c r="G81" s="43"/>
      <c r="H81" s="43"/>
    </row>
    <row r="82" spans="2:8" ht="15">
      <c r="B82" s="13"/>
      <c r="C82" t="s">
        <v>148</v>
      </c>
      <c r="G82" s="39">
        <v>18254</v>
      </c>
      <c r="H82" s="39">
        <f>17554+600</f>
        <v>18154</v>
      </c>
    </row>
    <row r="83" spans="2:8" ht="15">
      <c r="B83" s="13"/>
      <c r="G83" s="39"/>
      <c r="H83" s="39"/>
    </row>
    <row r="84" spans="2:8" ht="15.75" thickBot="1">
      <c r="B84" s="13"/>
      <c r="G84" s="40">
        <f>G80+G82</f>
        <v>23529</v>
      </c>
      <c r="H84" s="40">
        <f>H80+H82</f>
        <v>29079</v>
      </c>
    </row>
    <row r="85" spans="7:8" ht="15.75" thickTop="1">
      <c r="G85" s="38"/>
      <c r="H85" s="38"/>
    </row>
    <row r="86" spans="2:8" ht="30.75" customHeight="1">
      <c r="B86" s="45" t="s">
        <v>12</v>
      </c>
      <c r="C86" s="209" t="s">
        <v>115</v>
      </c>
      <c r="D86" s="211"/>
      <c r="E86" s="211"/>
      <c r="G86" s="32">
        <v>1466</v>
      </c>
      <c r="H86" s="32">
        <v>1822</v>
      </c>
    </row>
    <row r="87" spans="4:8" ht="15">
      <c r="D87" s="13"/>
      <c r="G87" s="32"/>
      <c r="H87" s="32"/>
    </row>
    <row r="88" spans="3:8" ht="33" customHeight="1">
      <c r="C88" s="211" t="s">
        <v>79</v>
      </c>
      <c r="D88" s="211"/>
      <c r="E88" s="211"/>
      <c r="G88" s="32">
        <v>-755</v>
      </c>
      <c r="H88" s="32">
        <v>-1044</v>
      </c>
    </row>
    <row r="89" spans="2:8" ht="15">
      <c r="B89" s="9"/>
      <c r="C89" s="9"/>
      <c r="D89" s="9"/>
      <c r="G89" s="32"/>
      <c r="H89" s="32"/>
    </row>
    <row r="90" spans="3:8" ht="15.75" thickBot="1">
      <c r="C90" t="s">
        <v>80</v>
      </c>
      <c r="G90" s="31">
        <f>G86+G88</f>
        <v>711</v>
      </c>
      <c r="H90" s="184">
        <f>H86+H88</f>
        <v>778</v>
      </c>
    </row>
    <row r="91" spans="7:8" ht="15.75" thickTop="1">
      <c r="G91" s="38"/>
      <c r="H91" s="43"/>
    </row>
    <row r="92" spans="2:8" ht="15.75" thickBot="1">
      <c r="B92" s="46" t="s">
        <v>14</v>
      </c>
      <c r="C92" t="s">
        <v>101</v>
      </c>
      <c r="G92" s="164" t="s">
        <v>81</v>
      </c>
      <c r="H92" s="164" t="s">
        <v>81</v>
      </c>
    </row>
    <row r="93" ht="15.75" thickTop="1"/>
    <row r="94" spans="1:2" ht="15.75">
      <c r="A94" s="11">
        <v>13</v>
      </c>
      <c r="B94" s="15" t="s">
        <v>82</v>
      </c>
    </row>
    <row r="95" ht="15">
      <c r="B95" t="s">
        <v>171</v>
      </c>
    </row>
    <row r="96" ht="15">
      <c r="H96" s="17"/>
    </row>
    <row r="97" ht="15">
      <c r="H97" s="10" t="s">
        <v>9</v>
      </c>
    </row>
    <row r="98" spans="2:8" ht="15">
      <c r="B98" t="s">
        <v>127</v>
      </c>
      <c r="H98" s="10"/>
    </row>
    <row r="99" spans="3:8" ht="15.75" thickBot="1">
      <c r="C99" s="46" t="s">
        <v>133</v>
      </c>
      <c r="H99" s="196">
        <v>14377</v>
      </c>
    </row>
    <row r="100" spans="7:8" ht="15.75" thickTop="1">
      <c r="G100" s="76"/>
      <c r="H100" s="14"/>
    </row>
    <row r="101" spans="1:2" ht="15.75">
      <c r="A101" s="11">
        <v>14</v>
      </c>
      <c r="B101" s="15" t="s">
        <v>83</v>
      </c>
    </row>
    <row r="102" spans="2:8" ht="31.5" customHeight="1">
      <c r="B102" s="209" t="s">
        <v>114</v>
      </c>
      <c r="C102" s="210"/>
      <c r="D102" s="210"/>
      <c r="E102" s="210"/>
      <c r="F102" s="210"/>
      <c r="G102" s="210"/>
      <c r="H102" s="210"/>
    </row>
    <row r="103" spans="2:8" ht="15">
      <c r="B103" s="50"/>
      <c r="C103" s="7"/>
      <c r="D103" s="7"/>
      <c r="E103" s="7"/>
      <c r="F103" s="7"/>
      <c r="G103" s="7"/>
      <c r="H103" s="7"/>
    </row>
    <row r="104" spans="1:2" ht="15.75">
      <c r="A104" s="11">
        <v>15</v>
      </c>
      <c r="B104" s="15" t="s">
        <v>84</v>
      </c>
    </row>
    <row r="105" spans="2:8" ht="78.75" customHeight="1">
      <c r="B105" s="219" t="s">
        <v>208</v>
      </c>
      <c r="C105" s="216"/>
      <c r="D105" s="216"/>
      <c r="E105" s="216"/>
      <c r="F105" s="216"/>
      <c r="G105" s="216"/>
      <c r="H105" s="216"/>
    </row>
    <row r="106" spans="2:8" ht="15.75" customHeight="1">
      <c r="B106" s="50"/>
      <c r="C106" s="49"/>
      <c r="D106" s="49"/>
      <c r="E106" s="49"/>
      <c r="F106" s="49"/>
      <c r="G106" s="49"/>
      <c r="H106" s="49"/>
    </row>
    <row r="107" spans="1:2" ht="15.75">
      <c r="A107" s="11">
        <v>16</v>
      </c>
      <c r="B107" s="15" t="s">
        <v>134</v>
      </c>
    </row>
    <row r="108" spans="2:8" ht="30">
      <c r="B108" s="45"/>
      <c r="F108" s="10" t="s">
        <v>11</v>
      </c>
      <c r="G108" s="21" t="s">
        <v>85</v>
      </c>
      <c r="H108" s="21" t="s">
        <v>86</v>
      </c>
    </row>
    <row r="109" spans="6:8" ht="15">
      <c r="F109" s="10" t="s">
        <v>9</v>
      </c>
      <c r="G109" s="10" t="s">
        <v>9</v>
      </c>
      <c r="H109" s="10" t="s">
        <v>9</v>
      </c>
    </row>
    <row r="110" spans="1:8" ht="15">
      <c r="A110" s="163" t="s">
        <v>10</v>
      </c>
      <c r="B110" s="42" t="s">
        <v>135</v>
      </c>
      <c r="F110" s="10"/>
      <c r="G110" s="10"/>
      <c r="H110" s="10"/>
    </row>
    <row r="111" spans="6:8" ht="15">
      <c r="F111" s="23"/>
      <c r="G111" s="23"/>
      <c r="H111" s="23"/>
    </row>
    <row r="112" spans="2:8" ht="15">
      <c r="B112" t="s">
        <v>201</v>
      </c>
      <c r="F112" s="172"/>
      <c r="G112" s="172"/>
      <c r="H112" s="172"/>
    </row>
    <row r="113" spans="6:8" ht="15">
      <c r="F113" s="172"/>
      <c r="G113" s="172"/>
      <c r="H113" s="172"/>
    </row>
    <row r="114" spans="2:8" ht="15">
      <c r="B114" t="s">
        <v>130</v>
      </c>
      <c r="F114" s="39">
        <v>18769</v>
      </c>
      <c r="G114" s="39">
        <v>799</v>
      </c>
      <c r="H114" s="39">
        <v>133822</v>
      </c>
    </row>
    <row r="115" spans="2:8" ht="15">
      <c r="B115" t="s">
        <v>129</v>
      </c>
      <c r="F115" s="39">
        <v>2901</v>
      </c>
      <c r="G115" s="39">
        <v>-347</v>
      </c>
      <c r="H115" s="39">
        <v>49414</v>
      </c>
    </row>
    <row r="116" spans="6:8" ht="15">
      <c r="F116" s="173">
        <f>SUM(F114:F115)</f>
        <v>21670</v>
      </c>
      <c r="G116" s="173">
        <f>SUM(G114:G115)</f>
        <v>452</v>
      </c>
      <c r="H116" s="173">
        <f>SUM(H114:H115)</f>
        <v>183236</v>
      </c>
    </row>
    <row r="117" spans="2:8" ht="15">
      <c r="B117" t="s">
        <v>128</v>
      </c>
      <c r="F117" s="39">
        <v>0</v>
      </c>
      <c r="G117" s="39">
        <v>0</v>
      </c>
      <c r="H117" s="39">
        <v>0</v>
      </c>
    </row>
    <row r="118" spans="6:8" ht="15.75" thickBot="1">
      <c r="F118" s="173">
        <f>SUM(F116:F117)</f>
        <v>21670</v>
      </c>
      <c r="G118" s="173">
        <f>SUM(G116:G117)</f>
        <v>452</v>
      </c>
      <c r="H118" s="173">
        <f>SUM(H116:H117)</f>
        <v>183236</v>
      </c>
    </row>
    <row r="119" spans="6:8" ht="15.75" thickTop="1">
      <c r="F119" s="174"/>
      <c r="G119" s="174"/>
      <c r="H119" s="174"/>
    </row>
    <row r="120" spans="2:8" ht="15">
      <c r="B120" s="118" t="s">
        <v>200</v>
      </c>
      <c r="F120" s="172"/>
      <c r="G120" s="172"/>
      <c r="H120" s="172"/>
    </row>
    <row r="121" spans="2:8" ht="15">
      <c r="B121" s="118"/>
      <c r="F121" s="172"/>
      <c r="G121" s="172"/>
      <c r="H121" s="172"/>
    </row>
    <row r="122" spans="2:8" ht="15">
      <c r="B122" t="s">
        <v>130</v>
      </c>
      <c r="F122" s="39">
        <v>112775</v>
      </c>
      <c r="G122" s="39">
        <v>17614</v>
      </c>
      <c r="H122" s="39">
        <v>136595</v>
      </c>
    </row>
    <row r="123" spans="2:8" ht="15">
      <c r="B123" t="s">
        <v>129</v>
      </c>
      <c r="F123" s="39">
        <v>21330</v>
      </c>
      <c r="G123" s="39">
        <v>13582</v>
      </c>
      <c r="H123" s="39">
        <v>51158</v>
      </c>
    </row>
    <row r="124" spans="6:8" ht="15">
      <c r="F124" s="173">
        <f>SUM(F122:F123)</f>
        <v>134105</v>
      </c>
      <c r="G124" s="173">
        <f>SUM(G122:G123)</f>
        <v>31196</v>
      </c>
      <c r="H124" s="173">
        <f>SUM(H122:H123)</f>
        <v>187753</v>
      </c>
    </row>
    <row r="125" spans="2:8" ht="15">
      <c r="B125" t="s">
        <v>128</v>
      </c>
      <c r="F125" s="39">
        <v>-3257</v>
      </c>
      <c r="G125" s="39">
        <v>0</v>
      </c>
      <c r="H125" s="39">
        <v>0</v>
      </c>
    </row>
    <row r="126" spans="6:8" ht="15.75" thickBot="1">
      <c r="F126" s="173">
        <f>SUM(F124:F125)</f>
        <v>130848</v>
      </c>
      <c r="G126" s="173">
        <f>SUM(G124:G125)</f>
        <v>31196</v>
      </c>
      <c r="H126" s="173">
        <f>SUM(H124:H125)</f>
        <v>187753</v>
      </c>
    </row>
    <row r="127" spans="6:8" ht="15.75" thickTop="1">
      <c r="F127" s="14"/>
      <c r="G127" s="14"/>
      <c r="H127" s="14"/>
    </row>
    <row r="128" spans="2:8" ht="30.75" customHeight="1">
      <c r="B128" s="82" t="s">
        <v>203</v>
      </c>
      <c r="C128" s="212" t="s">
        <v>202</v>
      </c>
      <c r="D128" s="212"/>
      <c r="E128" s="212"/>
      <c r="F128" s="212"/>
      <c r="G128" s="212"/>
      <c r="H128" s="212"/>
    </row>
    <row r="129" spans="6:8" ht="15">
      <c r="F129" s="76"/>
      <c r="G129" s="76"/>
      <c r="H129" s="76"/>
    </row>
    <row r="130" spans="2:8" ht="30">
      <c r="B130" s="45"/>
      <c r="F130" s="10" t="s">
        <v>11</v>
      </c>
      <c r="G130" s="21" t="s">
        <v>85</v>
      </c>
      <c r="H130" s="21" t="s">
        <v>86</v>
      </c>
    </row>
    <row r="131" spans="6:8" ht="15">
      <c r="F131" s="10" t="s">
        <v>9</v>
      </c>
      <c r="G131" s="10" t="s">
        <v>9</v>
      </c>
      <c r="H131" s="10" t="s">
        <v>9</v>
      </c>
    </row>
    <row r="132" spans="1:8" ht="15">
      <c r="A132" s="163" t="s">
        <v>12</v>
      </c>
      <c r="B132" s="42" t="s">
        <v>138</v>
      </c>
      <c r="F132" s="10"/>
      <c r="G132" s="10"/>
      <c r="H132" s="10"/>
    </row>
    <row r="133" spans="6:8" ht="15">
      <c r="F133" s="10"/>
      <c r="G133" s="10"/>
      <c r="H133" s="10"/>
    </row>
    <row r="134" spans="2:8" ht="15">
      <c r="B134" t="s">
        <v>201</v>
      </c>
      <c r="F134" s="32"/>
      <c r="G134" s="32"/>
      <c r="H134" s="32"/>
    </row>
    <row r="135" spans="6:8" ht="15">
      <c r="F135" s="32"/>
      <c r="G135" s="32"/>
      <c r="H135" s="32"/>
    </row>
    <row r="136" spans="2:8" ht="15">
      <c r="B136" t="s">
        <v>136</v>
      </c>
      <c r="F136" s="175">
        <v>21670</v>
      </c>
      <c r="G136" s="175">
        <v>452</v>
      </c>
      <c r="H136" s="175">
        <v>183236</v>
      </c>
    </row>
    <row r="137" spans="2:8" ht="15">
      <c r="B137" t="s">
        <v>137</v>
      </c>
      <c r="F137" s="175">
        <v>0</v>
      </c>
      <c r="G137" s="175">
        <v>0</v>
      </c>
      <c r="H137" s="175">
        <v>0</v>
      </c>
    </row>
    <row r="138" spans="6:8" ht="15">
      <c r="F138" s="176">
        <f>SUM(F136:F137)</f>
        <v>21670</v>
      </c>
      <c r="G138" s="176">
        <f>SUM(G136:G137)</f>
        <v>452</v>
      </c>
      <c r="H138" s="176">
        <f>SUM(H136:H137)</f>
        <v>183236</v>
      </c>
    </row>
    <row r="139" spans="2:8" ht="15">
      <c r="B139" t="s">
        <v>128</v>
      </c>
      <c r="F139" s="175">
        <v>0</v>
      </c>
      <c r="G139" s="175">
        <v>0</v>
      </c>
      <c r="H139" s="175">
        <v>0</v>
      </c>
    </row>
    <row r="140" spans="6:8" ht="15.75" thickBot="1">
      <c r="F140" s="176">
        <f>SUM(F138:F139)</f>
        <v>21670</v>
      </c>
      <c r="G140" s="176">
        <f>SUM(G138:G139)</f>
        <v>452</v>
      </c>
      <c r="H140" s="176">
        <f>SUM(H138:H139)</f>
        <v>183236</v>
      </c>
    </row>
    <row r="141" spans="6:8" ht="15.75" thickTop="1">
      <c r="F141" s="177"/>
      <c r="G141" s="177"/>
      <c r="H141" s="177"/>
    </row>
    <row r="142" spans="2:8" ht="15">
      <c r="B142" s="118" t="s">
        <v>200</v>
      </c>
      <c r="F142" s="178"/>
      <c r="G142" s="178"/>
      <c r="H142" s="178"/>
    </row>
    <row r="143" spans="2:8" ht="15">
      <c r="B143" s="118"/>
      <c r="F143" s="178"/>
      <c r="G143" s="178"/>
      <c r="H143" s="178"/>
    </row>
    <row r="144" spans="2:8" ht="15">
      <c r="B144" t="s">
        <v>136</v>
      </c>
      <c r="F144" s="175">
        <v>134105</v>
      </c>
      <c r="G144" s="175">
        <v>31196</v>
      </c>
      <c r="H144" s="175">
        <v>187753</v>
      </c>
    </row>
    <row r="145" spans="2:8" ht="15">
      <c r="B145" t="s">
        <v>137</v>
      </c>
      <c r="F145" s="175">
        <v>0</v>
      </c>
      <c r="G145" s="175">
        <v>0</v>
      </c>
      <c r="H145" s="175">
        <v>0</v>
      </c>
    </row>
    <row r="146" spans="6:8" ht="15">
      <c r="F146" s="176">
        <f>SUM(F144:F145)</f>
        <v>134105</v>
      </c>
      <c r="G146" s="176">
        <f>SUM(G144:G145)</f>
        <v>31196</v>
      </c>
      <c r="H146" s="176">
        <f>SUM(H144:H145)</f>
        <v>187753</v>
      </c>
    </row>
    <row r="147" spans="2:8" ht="15">
      <c r="B147" t="s">
        <v>128</v>
      </c>
      <c r="F147" s="175">
        <v>-3257</v>
      </c>
      <c r="G147" s="175">
        <v>0</v>
      </c>
      <c r="H147" s="175">
        <v>0</v>
      </c>
    </row>
    <row r="148" spans="6:8" ht="15.75" thickBot="1">
      <c r="F148" s="179">
        <f>SUM(F146:F147)</f>
        <v>130848</v>
      </c>
      <c r="G148" s="179">
        <f>SUM(G146:G147)</f>
        <v>31196</v>
      </c>
      <c r="H148" s="179">
        <f>SUM(H146:H147)</f>
        <v>187753</v>
      </c>
    </row>
    <row r="149" spans="6:8" ht="15.75" thickTop="1">
      <c r="F149" s="43"/>
      <c r="G149" s="43"/>
      <c r="H149" s="43"/>
    </row>
    <row r="150" spans="1:2" ht="15.75">
      <c r="A150" s="11">
        <v>17</v>
      </c>
      <c r="B150" s="15" t="s">
        <v>87</v>
      </c>
    </row>
    <row r="151" spans="2:8" ht="15" customHeight="1">
      <c r="B151" s="45"/>
      <c r="C151" s="81"/>
      <c r="D151" s="81"/>
      <c r="E151" s="81"/>
      <c r="F151" s="81"/>
      <c r="G151" s="81"/>
      <c r="H151" s="81"/>
    </row>
    <row r="152" spans="2:8" ht="15" customHeight="1">
      <c r="B152" s="45"/>
      <c r="C152" s="81"/>
      <c r="D152" s="81"/>
      <c r="E152" s="81"/>
      <c r="F152" s="81"/>
      <c r="G152" s="217" t="s">
        <v>112</v>
      </c>
      <c r="H152" s="217" t="s">
        <v>116</v>
      </c>
    </row>
    <row r="153" spans="2:8" ht="15" customHeight="1">
      <c r="B153" s="45"/>
      <c r="C153" s="81"/>
      <c r="D153" s="81"/>
      <c r="E153" s="81"/>
      <c r="F153" s="81"/>
      <c r="G153" s="217"/>
      <c r="H153" s="217"/>
    </row>
    <row r="154" spans="2:8" ht="15" customHeight="1">
      <c r="B154" s="45"/>
      <c r="C154" s="81"/>
      <c r="D154" s="81"/>
      <c r="E154" s="81"/>
      <c r="F154" s="81"/>
      <c r="G154" s="83">
        <v>36707</v>
      </c>
      <c r="H154" s="83">
        <v>36616</v>
      </c>
    </row>
    <row r="155" spans="2:8" ht="15" customHeight="1">
      <c r="B155" s="45"/>
      <c r="C155" s="81"/>
      <c r="D155" s="81"/>
      <c r="E155" s="81"/>
      <c r="F155" s="81"/>
      <c r="G155" s="82" t="s">
        <v>9</v>
      </c>
      <c r="H155" s="82" t="s">
        <v>9</v>
      </c>
    </row>
    <row r="156" spans="2:8" ht="15" customHeight="1">
      <c r="B156" s="45"/>
      <c r="C156" s="81"/>
      <c r="D156" s="81"/>
      <c r="E156" s="81"/>
      <c r="F156" s="81"/>
      <c r="G156" s="81"/>
      <c r="H156" s="81"/>
    </row>
    <row r="157" spans="2:8" ht="15" customHeight="1" thickBot="1">
      <c r="B157" s="45" t="s">
        <v>85</v>
      </c>
      <c r="C157" s="81"/>
      <c r="D157" s="81"/>
      <c r="E157" s="81"/>
      <c r="F157" s="81"/>
      <c r="G157" s="113">
        <v>452</v>
      </c>
      <c r="H157" s="220">
        <v>20446</v>
      </c>
    </row>
    <row r="158" spans="2:8" ht="15" customHeight="1" thickTop="1">
      <c r="B158" s="45"/>
      <c r="C158" s="81"/>
      <c r="D158" s="81"/>
      <c r="E158" s="82"/>
      <c r="F158" s="81"/>
      <c r="G158" s="81"/>
      <c r="H158" s="81"/>
    </row>
    <row r="159" spans="2:8" ht="47.25" customHeight="1">
      <c r="B159" s="215" t="s">
        <v>211</v>
      </c>
      <c r="C159" s="216"/>
      <c r="D159" s="216"/>
      <c r="E159" s="216"/>
      <c r="F159" s="216"/>
      <c r="G159" s="216"/>
      <c r="H159" s="216"/>
    </row>
    <row r="160" spans="2:8" ht="15" customHeight="1">
      <c r="B160" s="128"/>
      <c r="C160" s="128"/>
      <c r="D160" s="128"/>
      <c r="E160" s="128"/>
      <c r="F160" s="128"/>
      <c r="G160" s="128"/>
      <c r="H160" s="128"/>
    </row>
    <row r="161" spans="2:8" ht="64.5" customHeight="1">
      <c r="B161" s="221" t="s">
        <v>215</v>
      </c>
      <c r="C161" s="210"/>
      <c r="D161" s="210"/>
      <c r="E161" s="210"/>
      <c r="F161" s="210"/>
      <c r="G161" s="210"/>
      <c r="H161" s="210"/>
    </row>
    <row r="162" spans="2:8" ht="15" customHeight="1">
      <c r="B162" s="128"/>
      <c r="C162" s="128"/>
      <c r="D162" s="128"/>
      <c r="E162" s="128"/>
      <c r="F162" s="128"/>
      <c r="G162" s="128"/>
      <c r="H162" s="128"/>
    </row>
    <row r="163" spans="1:2" ht="15" customHeight="1">
      <c r="A163" s="11">
        <v>18</v>
      </c>
      <c r="B163" s="15" t="s">
        <v>88</v>
      </c>
    </row>
    <row r="164" spans="2:8" ht="92.25" customHeight="1">
      <c r="B164" s="218" t="s">
        <v>212</v>
      </c>
      <c r="C164" s="218"/>
      <c r="D164" s="218"/>
      <c r="E164" s="218"/>
      <c r="F164" s="218"/>
      <c r="G164" s="218"/>
      <c r="H164" s="218"/>
    </row>
    <row r="165" spans="2:8" ht="15">
      <c r="B165" s="197"/>
      <c r="C165" s="197"/>
      <c r="D165" s="197"/>
      <c r="E165" s="197"/>
      <c r="F165" s="197"/>
      <c r="G165" s="197"/>
      <c r="H165" s="197"/>
    </row>
    <row r="166" spans="2:8" ht="30.75" customHeight="1">
      <c r="B166" s="218" t="s">
        <v>210</v>
      </c>
      <c r="C166" s="218"/>
      <c r="D166" s="218"/>
      <c r="E166" s="218"/>
      <c r="F166" s="218"/>
      <c r="G166" s="218"/>
      <c r="H166" s="218"/>
    </row>
    <row r="167" spans="2:8" ht="15">
      <c r="B167" s="198"/>
      <c r="C167" s="198"/>
      <c r="D167" s="198"/>
      <c r="E167" s="198"/>
      <c r="F167" s="198"/>
      <c r="G167" s="198"/>
      <c r="H167" s="198"/>
    </row>
    <row r="168" spans="2:8" ht="45.75" customHeight="1">
      <c r="B168" s="216" t="s">
        <v>209</v>
      </c>
      <c r="C168" s="216"/>
      <c r="D168" s="216"/>
      <c r="E168" s="216"/>
      <c r="F168" s="216"/>
      <c r="G168" s="216"/>
      <c r="H168" s="216"/>
    </row>
    <row r="169" spans="2:8" ht="15">
      <c r="B169" s="79"/>
      <c r="C169" s="79"/>
      <c r="D169" s="79"/>
      <c r="E169" s="79"/>
      <c r="F169" s="79"/>
      <c r="G169" s="79"/>
      <c r="H169" s="79"/>
    </row>
    <row r="170" spans="1:2" ht="15.75">
      <c r="A170" s="11">
        <v>19</v>
      </c>
      <c r="B170" s="15" t="s">
        <v>89</v>
      </c>
    </row>
    <row r="171" spans="2:8" ht="63.75" customHeight="1">
      <c r="B171" s="215" t="s">
        <v>213</v>
      </c>
      <c r="C171" s="215"/>
      <c r="D171" s="215"/>
      <c r="E171" s="215"/>
      <c r="F171" s="215"/>
      <c r="G171" s="215"/>
      <c r="H171" s="215"/>
    </row>
    <row r="173" spans="1:2" ht="15.75">
      <c r="A173" s="11">
        <v>20</v>
      </c>
      <c r="B173" s="15" t="s">
        <v>154</v>
      </c>
    </row>
    <row r="174" spans="6:8" ht="15">
      <c r="F174" s="80" t="s">
        <v>90</v>
      </c>
      <c r="G174" s="80" t="s">
        <v>131</v>
      </c>
      <c r="H174" s="80" t="s">
        <v>132</v>
      </c>
    </row>
    <row r="175" spans="1:8" ht="15.75">
      <c r="A175" s="11"/>
      <c r="B175" s="15"/>
      <c r="F175" s="22">
        <v>36707</v>
      </c>
      <c r="G175" s="22">
        <v>36707</v>
      </c>
      <c r="H175" s="22">
        <v>36707</v>
      </c>
    </row>
    <row r="176" spans="1:8" ht="15.75">
      <c r="A176" s="11"/>
      <c r="B176" s="15"/>
      <c r="F176" s="80" t="s">
        <v>9</v>
      </c>
      <c r="G176" s="80" t="s">
        <v>9</v>
      </c>
      <c r="H176" s="80" t="s">
        <v>9</v>
      </c>
    </row>
    <row r="177" spans="1:8" ht="15.75">
      <c r="A177" s="11"/>
      <c r="B177" s="15"/>
      <c r="F177" s="80"/>
      <c r="G177" s="80"/>
      <c r="H177" s="80"/>
    </row>
    <row r="178" spans="2:8" ht="15">
      <c r="B178" s="13" t="s">
        <v>10</v>
      </c>
      <c r="C178" t="s">
        <v>214</v>
      </c>
      <c r="F178" s="80" t="s">
        <v>65</v>
      </c>
      <c r="G178" s="190">
        <v>-1558</v>
      </c>
      <c r="H178" s="80" t="s">
        <v>65</v>
      </c>
    </row>
    <row r="179" spans="6:8" ht="15">
      <c r="F179" s="80"/>
      <c r="G179" s="80"/>
      <c r="H179" s="10"/>
    </row>
    <row r="180" spans="2:8" ht="30.75" customHeight="1">
      <c r="B180" s="182" t="s">
        <v>12</v>
      </c>
      <c r="C180" s="213" t="s">
        <v>173</v>
      </c>
      <c r="D180" s="213"/>
      <c r="E180" s="213"/>
      <c r="F180" s="80" t="s">
        <v>65</v>
      </c>
      <c r="G180" s="80" t="s">
        <v>65</v>
      </c>
      <c r="H180" s="80" t="s">
        <v>65</v>
      </c>
    </row>
    <row r="182" spans="1:2" ht="15.75">
      <c r="A182" s="11">
        <v>21</v>
      </c>
      <c r="B182" s="15" t="s">
        <v>91</v>
      </c>
    </row>
    <row r="183" ht="15">
      <c r="B183" t="s">
        <v>205</v>
      </c>
    </row>
    <row r="185" spans="1:8" ht="15">
      <c r="A185" s="125"/>
      <c r="B185" s="13"/>
      <c r="C185" s="13"/>
      <c r="D185" s="13"/>
      <c r="E185" s="13"/>
      <c r="F185" s="126"/>
      <c r="G185" s="126"/>
      <c r="H185" s="126"/>
    </row>
    <row r="186" spans="1:8" ht="15">
      <c r="A186" s="125"/>
      <c r="B186" s="13"/>
      <c r="C186" s="13"/>
      <c r="D186" s="13"/>
      <c r="E186" s="13"/>
      <c r="F186" s="126"/>
      <c r="G186" s="126"/>
      <c r="H186" s="126"/>
    </row>
    <row r="187" ht="15">
      <c r="A187" s="11" t="s">
        <v>92</v>
      </c>
    </row>
    <row r="193" ht="15">
      <c r="A193" s="194" t="s">
        <v>204</v>
      </c>
    </row>
    <row r="194" ht="15">
      <c r="A194" s="11" t="s">
        <v>93</v>
      </c>
    </row>
    <row r="196" ht="15">
      <c r="A196" s="11" t="s">
        <v>94</v>
      </c>
    </row>
    <row r="197" ht="15">
      <c r="A197" s="165" t="s">
        <v>206</v>
      </c>
    </row>
  </sheetData>
  <mergeCells count="25">
    <mergeCell ref="B166:H166"/>
    <mergeCell ref="B164:H164"/>
    <mergeCell ref="B168:H168"/>
    <mergeCell ref="C86:E86"/>
    <mergeCell ref="B161:H161"/>
    <mergeCell ref="G152:G153"/>
    <mergeCell ref="C180:E180"/>
    <mergeCell ref="B102:H102"/>
    <mergeCell ref="B62:H62"/>
    <mergeCell ref="B159:H159"/>
    <mergeCell ref="H152:H153"/>
    <mergeCell ref="B171:H171"/>
    <mergeCell ref="C128:H128"/>
    <mergeCell ref="B105:H105"/>
    <mergeCell ref="C88:E88"/>
    <mergeCell ref="A3:H3"/>
    <mergeCell ref="B13:H14"/>
    <mergeCell ref="B59:H59"/>
    <mergeCell ref="B38:H38"/>
    <mergeCell ref="B56:H56"/>
    <mergeCell ref="G23:G24"/>
    <mergeCell ref="H23:H24"/>
    <mergeCell ref="B35:H35"/>
    <mergeCell ref="G41:G42"/>
    <mergeCell ref="H41:H42"/>
  </mergeCells>
  <printOptions horizontalCentered="1"/>
  <pageMargins left="0.8" right="0.5" top="0.5" bottom="1" header="0.5" footer="0.5"/>
  <pageSetup horizontalDpi="300" verticalDpi="300" orientation="portrait" paperSize="9" scale="60" r:id="rId1"/>
  <rowBreaks count="2" manualBreakCount="2">
    <brk id="66" max="7" man="1"/>
    <brk id="181" max="7" man="1"/>
  </rowBreaks>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workbookViewId="0" topLeftCell="D19">
      <selection activeCell="G31" sqref="G31"/>
    </sheetView>
  </sheetViews>
  <sheetFormatPr defaultColWidth="8.88671875" defaultRowHeight="15"/>
  <cols>
    <col min="1" max="1" width="18.3359375" style="0" customWidth="1"/>
    <col min="2" max="2" width="10.10546875" style="0" customWidth="1"/>
    <col min="3" max="4" width="11.4453125" style="0" customWidth="1"/>
    <col min="5" max="5" width="13.88671875" style="0" bestFit="1" customWidth="1"/>
  </cols>
  <sheetData>
    <row r="1" ht="15">
      <c r="A1" t="s">
        <v>177</v>
      </c>
    </row>
    <row r="2" ht="15">
      <c r="A2" t="s">
        <v>178</v>
      </c>
    </row>
    <row r="4" ht="15">
      <c r="G4" t="s">
        <v>9</v>
      </c>
    </row>
    <row r="6" spans="1:7" ht="15">
      <c r="A6" t="s">
        <v>179</v>
      </c>
      <c r="G6" s="178">
        <v>-1558</v>
      </c>
    </row>
    <row r="7" ht="15">
      <c r="G7" s="178"/>
    </row>
    <row r="8" spans="1:7" ht="15">
      <c r="A8" t="s">
        <v>185</v>
      </c>
      <c r="G8" s="178"/>
    </row>
    <row r="9" spans="1:7" ht="15">
      <c r="A9" t="s">
        <v>192</v>
      </c>
      <c r="G9" s="178"/>
    </row>
    <row r="10" ht="15">
      <c r="G10" s="178"/>
    </row>
    <row r="11" spans="1:7" ht="15">
      <c r="A11" s="189" t="s">
        <v>180</v>
      </c>
      <c r="B11" s="189" t="s">
        <v>181</v>
      </c>
      <c r="C11" s="189" t="s">
        <v>182</v>
      </c>
      <c r="D11" s="189" t="s">
        <v>183</v>
      </c>
      <c r="E11" s="189" t="s">
        <v>58</v>
      </c>
      <c r="G11" s="178"/>
    </row>
    <row r="12" spans="1:7" ht="15">
      <c r="A12" s="190">
        <v>29149601</v>
      </c>
      <c r="B12" s="189">
        <v>0.03</v>
      </c>
      <c r="C12" s="189">
        <f>(30+31+30)/365</f>
        <v>0.2493150684931507</v>
      </c>
      <c r="D12" s="189">
        <v>0.72</v>
      </c>
      <c r="E12" s="190">
        <f>A12*B12*C12*D12</f>
        <v>156976.5910290411</v>
      </c>
      <c r="G12" s="178">
        <v>157</v>
      </c>
    </row>
    <row r="13" ht="15">
      <c r="G13" s="178"/>
    </row>
    <row r="14" spans="1:7" ht="15">
      <c r="A14" t="s">
        <v>186</v>
      </c>
      <c r="G14" s="178"/>
    </row>
    <row r="15" ht="15">
      <c r="G15" s="178"/>
    </row>
    <row r="16" spans="1:7" ht="30">
      <c r="A16" s="189" t="s">
        <v>180</v>
      </c>
      <c r="B16" s="183" t="s">
        <v>184</v>
      </c>
      <c r="C16" s="189" t="s">
        <v>181</v>
      </c>
      <c r="D16" s="189" t="s">
        <v>182</v>
      </c>
      <c r="E16" s="189" t="s">
        <v>183</v>
      </c>
      <c r="F16" s="189" t="s">
        <v>58</v>
      </c>
      <c r="G16" s="178"/>
    </row>
    <row r="17" spans="1:7" ht="15">
      <c r="A17" s="190">
        <v>29149601</v>
      </c>
      <c r="B17" s="189">
        <v>0.4</v>
      </c>
      <c r="C17" s="189">
        <v>0.03</v>
      </c>
      <c r="D17" s="189">
        <f>(30+31+30)/365</f>
        <v>0.2493150684931507</v>
      </c>
      <c r="E17" s="189">
        <v>0.72</v>
      </c>
      <c r="F17" s="190">
        <f>A17*B17*C17*D17*E17</f>
        <v>62790.63641161644</v>
      </c>
      <c r="G17" s="178">
        <v>63</v>
      </c>
    </row>
    <row r="18" ht="15">
      <c r="G18" s="178"/>
    </row>
    <row r="19" spans="1:7" ht="15">
      <c r="A19" t="s">
        <v>187</v>
      </c>
      <c r="G19" s="188">
        <f>SUM(G6:G18)</f>
        <v>-1338</v>
      </c>
    </row>
    <row r="20" ht="15">
      <c r="G20" s="178"/>
    </row>
    <row r="21" spans="1:7" ht="15">
      <c r="A21" t="s">
        <v>188</v>
      </c>
      <c r="G21" s="178"/>
    </row>
    <row r="22" ht="15">
      <c r="G22" s="178"/>
    </row>
    <row r="23" spans="1:7" ht="15">
      <c r="A23" t="s">
        <v>189</v>
      </c>
      <c r="E23" s="178">
        <v>148999999</v>
      </c>
      <c r="G23" s="178">
        <v>14900</v>
      </c>
    </row>
    <row r="24" spans="5:7" ht="15">
      <c r="E24" s="178"/>
      <c r="G24" s="178"/>
    </row>
    <row r="25" spans="1:7" ht="15">
      <c r="A25" t="s">
        <v>190</v>
      </c>
      <c r="E25" s="178"/>
      <c r="G25" s="178"/>
    </row>
    <row r="26" spans="1:7" ht="15">
      <c r="A26" s="189" t="s">
        <v>180</v>
      </c>
      <c r="B26" s="189" t="s">
        <v>182</v>
      </c>
      <c r="E26" s="178"/>
      <c r="G26" s="178"/>
    </row>
    <row r="27" spans="1:7" ht="15">
      <c r="A27" s="190">
        <v>29149601</v>
      </c>
      <c r="B27" s="189">
        <f>(30+31+30)/365</f>
        <v>0.2493150684931507</v>
      </c>
      <c r="E27" s="178">
        <f>A27*B27</f>
        <v>7267434.769863014</v>
      </c>
      <c r="G27" s="178">
        <v>7267</v>
      </c>
    </row>
    <row r="28" spans="5:7" ht="15">
      <c r="E28" s="178"/>
      <c r="G28" s="178"/>
    </row>
    <row r="29" spans="1:7" ht="15">
      <c r="A29" t="s">
        <v>191</v>
      </c>
      <c r="E29" s="188">
        <f>SUM(E23:E28)</f>
        <v>156267433.769863</v>
      </c>
      <c r="G29" s="188">
        <f>SUM(G23:G28)</f>
        <v>22167</v>
      </c>
    </row>
    <row r="31" spans="1:7" ht="15.75" thickBot="1">
      <c r="A31" t="s">
        <v>194</v>
      </c>
      <c r="G31" s="191">
        <f>G19/G29</f>
        <v>-0.06035999458654757</v>
      </c>
    </row>
    <row r="32" ht="15.75" thickTop="1"/>
  </sheetData>
  <printOptions/>
  <pageMargins left="0.75" right="0.75" top="1" bottom="1" header="0.5" footer="0.5"/>
  <pageSetup fitToHeight="1" fitToWidth="1"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Orlando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Corp</dc:creator>
  <cp:keywords/>
  <dc:description/>
  <cp:lastModifiedBy>Orlando</cp:lastModifiedBy>
  <cp:lastPrinted>2000-08-22T06:16:40Z</cp:lastPrinted>
  <dcterms:created xsi:type="dcterms:W3CDTF">1999-11-25T08:09:58Z</dcterms:created>
  <cp:category/>
  <cp:version/>
  <cp:contentType/>
  <cp:contentStatus/>
</cp:coreProperties>
</file>